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Полянский\Инвестпрограммы\2024\Распоряжения об утвер ИП 2024\Все распоряжения и уведомлени\АО Ульяновскэнерго 2024\"/>
    </mc:Choice>
  </mc:AlternateContent>
  <xr:revisionPtr revIDLastSave="0" documentId="13_ncr:1_{A2987BBD-5847-4676-8F48-14A59D48B762}" xr6:coauthVersionLast="47" xr6:coauthVersionMax="47" xr10:uidLastSave="{00000000-0000-0000-0000-000000000000}"/>
  <bookViews>
    <workbookView xWindow="-120" yWindow="-120" windowWidth="29040" windowHeight="15840" tabRatio="631" activeTab="12" xr2:uid="{00000000-000D-0000-FFFF-FFFF00000000}"/>
  </bookViews>
  <sheets>
    <sheet name="1" sheetId="12" r:id="rId1"/>
    <sheet name="2" sheetId="115" r:id="rId2"/>
    <sheet name="3 (2024)" sheetId="151" r:id="rId3"/>
    <sheet name="3 (2025)" sheetId="153" r:id="rId4"/>
    <sheet name="3 (2026)" sheetId="154" r:id="rId5"/>
    <sheet name="3 (2027)" sheetId="155" r:id="rId6"/>
    <sheet name="3 (2028)" sheetId="156" r:id="rId7"/>
    <sheet name="3 (2029)" sheetId="157" r:id="rId8"/>
    <sheet name="4" sheetId="125" r:id="rId9"/>
    <sheet name="5" sheetId="126" r:id="rId10"/>
    <sheet name="6" sheetId="119" r:id="rId11"/>
    <sheet name="7" sheetId="120" r:id="rId12"/>
    <sheet name="8" sheetId="152" r:id="rId13"/>
  </sheets>
  <definedNames>
    <definedName name="_xlnm._FilterDatabase" localSheetId="0" hidden="1">'1'!$A$13:$AS$44</definedName>
    <definedName name="_xlnm._FilterDatabase" localSheetId="1" hidden="1">'2'!$A$13:$BA$44</definedName>
    <definedName name="_xlnm._FilterDatabase" localSheetId="8" hidden="1">'4'!$A$15:$CC$46</definedName>
    <definedName name="_xlnm._FilterDatabase" localSheetId="9" hidden="1">'5'!$A$14:$BZ$45</definedName>
    <definedName name="_xlnm._FilterDatabase" localSheetId="10" hidden="1">'6'!$A$15:$CC$46</definedName>
    <definedName name="_xlnm._FilterDatabase" localSheetId="11" hidden="1">'7'!$A$10:$BG$14</definedName>
    <definedName name="_xlnm.Print_Titles" localSheetId="2">'3 (2024)'!$11:$15</definedName>
    <definedName name="_xlnm.Print_Titles" localSheetId="3">'3 (2025)'!$11:$15</definedName>
    <definedName name="_xlnm.Print_Titles" localSheetId="4">'3 (2026)'!$11:$15</definedName>
    <definedName name="_xlnm.Print_Titles" localSheetId="5">'3 (2027)'!$11:$15</definedName>
    <definedName name="_xlnm.Print_Titles" localSheetId="6">'3 (2028)'!$11:$15</definedName>
    <definedName name="_xlnm.Print_Titles" localSheetId="7">'3 (2029)'!$11:$15</definedName>
    <definedName name="_xlnm.Print_Area" localSheetId="0">'1'!$A$1:$AS$18</definedName>
    <definedName name="_xlnm.Print_Area" localSheetId="1">'2'!$A$1:$T$21</definedName>
    <definedName name="_xlnm.Print_Area" localSheetId="2">'3 (2024)'!$A$1:$AR$21</definedName>
    <definedName name="_xlnm.Print_Area" localSheetId="3">'3 (2025)'!$A$1:$AR$21</definedName>
    <definedName name="_xlnm.Print_Area" localSheetId="4">'3 (2026)'!$A$1:$AR$21</definedName>
    <definedName name="_xlnm.Print_Area" localSheetId="5">'3 (2027)'!$A$1:$AR$21</definedName>
    <definedName name="_xlnm.Print_Area" localSheetId="6">'3 (2028)'!$A$1:$AR$21</definedName>
    <definedName name="_xlnm.Print_Area" localSheetId="7">'3 (2029)'!$A$1:$AR$21</definedName>
    <definedName name="_xlnm.Print_Area" localSheetId="8">'4'!$A$1:$BO$27</definedName>
    <definedName name="_xlnm.Print_Area" localSheetId="9">'5'!$A$1:$AV$20</definedName>
    <definedName name="_xlnm.Print_Area" localSheetId="10">'6'!$A$1:$AM$24</definedName>
    <definedName name="_xlnm.Print_Area" localSheetId="11">'7'!$A$1:$BG$23</definedName>
    <definedName name="_xlnm.Print_Area" localSheetId="12">'8'!$A$1:$I$60</definedName>
  </definedNames>
  <calcPr calcId="191029"/>
</workbook>
</file>

<file path=xl/calcChain.xml><?xml version="1.0" encoding="utf-8"?>
<calcChain xmlns="http://schemas.openxmlformats.org/spreadsheetml/2006/main">
  <c r="Y78" i="157" l="1"/>
  <c r="Y76" i="157" s="1"/>
  <c r="AA72" i="157"/>
  <c r="Z72" i="157"/>
  <c r="Y72" i="157"/>
  <c r="X72" i="157"/>
  <c r="W72" i="157"/>
  <c r="W69" i="157" s="1"/>
  <c r="V72" i="157"/>
  <c r="V69" i="157" s="1"/>
  <c r="V63" i="157" s="1"/>
  <c r="V19" i="157" s="1"/>
  <c r="U72" i="157"/>
  <c r="U69" i="157" s="1"/>
  <c r="U63" i="157" s="1"/>
  <c r="U19" i="157" s="1"/>
  <c r="T72" i="157"/>
  <c r="S72" i="157"/>
  <c r="R72" i="157"/>
  <c r="R69" i="157" s="1"/>
  <c r="R63" i="157" s="1"/>
  <c r="R19" i="157" s="1"/>
  <c r="Q72" i="157"/>
  <c r="Q69" i="157" s="1"/>
  <c r="Q63" i="157" s="1"/>
  <c r="Q19" i="157" s="1"/>
  <c r="P72" i="157"/>
  <c r="O72" i="157"/>
  <c r="N72" i="157"/>
  <c r="N69" i="157" s="1"/>
  <c r="N63" i="157" s="1"/>
  <c r="N19" i="157" s="1"/>
  <c r="M72" i="157"/>
  <c r="M69" i="157" s="1"/>
  <c r="M63" i="157" s="1"/>
  <c r="M19" i="157" s="1"/>
  <c r="L72" i="157"/>
  <c r="K72" i="157"/>
  <c r="J72" i="157"/>
  <c r="J69" i="157" s="1"/>
  <c r="J63" i="157" s="1"/>
  <c r="J19" i="157" s="1"/>
  <c r="I72" i="157"/>
  <c r="I69" i="157" s="1"/>
  <c r="I63" i="157" s="1"/>
  <c r="I19" i="157" s="1"/>
  <c r="H72" i="157"/>
  <c r="G72" i="157"/>
  <c r="F72" i="157"/>
  <c r="F69" i="157" s="1"/>
  <c r="F63" i="157" s="1"/>
  <c r="F19" i="157" s="1"/>
  <c r="E72" i="157"/>
  <c r="E69" i="157" s="1"/>
  <c r="E63" i="157" s="1"/>
  <c r="E19" i="157" s="1"/>
  <c r="D72" i="157"/>
  <c r="AA69" i="157"/>
  <c r="Z69" i="157"/>
  <c r="X69" i="157"/>
  <c r="X63" i="157" s="1"/>
  <c r="X19" i="157" s="1"/>
  <c r="T69" i="157"/>
  <c r="S69" i="157"/>
  <c r="S63" i="157" s="1"/>
  <c r="S19" i="157" s="1"/>
  <c r="P69" i="157"/>
  <c r="O69" i="157"/>
  <c r="O63" i="157" s="1"/>
  <c r="O19" i="157" s="1"/>
  <c r="L69" i="157"/>
  <c r="K69" i="157"/>
  <c r="K63" i="157" s="1"/>
  <c r="K19" i="157" s="1"/>
  <c r="H69" i="157"/>
  <c r="G69" i="157"/>
  <c r="G63" i="157" s="1"/>
  <c r="G19" i="157" s="1"/>
  <c r="D69" i="157"/>
  <c r="AA67" i="157"/>
  <c r="Z67" i="157"/>
  <c r="Y67" i="157"/>
  <c r="X67" i="157"/>
  <c r="W67" i="157"/>
  <c r="V67" i="157"/>
  <c r="U67" i="157"/>
  <c r="T67" i="157"/>
  <c r="S67" i="157"/>
  <c r="R67" i="157"/>
  <c r="Q67" i="157"/>
  <c r="P67" i="157"/>
  <c r="O67" i="157"/>
  <c r="N67" i="157"/>
  <c r="M67" i="157"/>
  <c r="L67" i="157"/>
  <c r="K67" i="157"/>
  <c r="J67" i="157"/>
  <c r="I67" i="157"/>
  <c r="H67" i="157"/>
  <c r="G67" i="157"/>
  <c r="F67" i="157"/>
  <c r="E67" i="157"/>
  <c r="D67" i="157"/>
  <c r="AA66" i="157"/>
  <c r="Z66" i="157"/>
  <c r="Y66" i="157"/>
  <c r="X66" i="157"/>
  <c r="W66" i="157"/>
  <c r="V66" i="157"/>
  <c r="U66" i="157"/>
  <c r="T66" i="157"/>
  <c r="S66" i="157"/>
  <c r="R66" i="157"/>
  <c r="Q66" i="157"/>
  <c r="P66" i="157"/>
  <c r="O66" i="157"/>
  <c r="N66" i="157"/>
  <c r="M66" i="157"/>
  <c r="L66" i="157"/>
  <c r="K66" i="157"/>
  <c r="J66" i="157"/>
  <c r="I66" i="157"/>
  <c r="H66" i="157"/>
  <c r="G66" i="157"/>
  <c r="F66" i="157"/>
  <c r="E66" i="157"/>
  <c r="D66" i="157"/>
  <c r="AA65" i="157"/>
  <c r="Z65" i="157"/>
  <c r="Y65" i="157"/>
  <c r="X65" i="157"/>
  <c r="W65" i="157"/>
  <c r="V65" i="157"/>
  <c r="U65" i="157"/>
  <c r="T65" i="157"/>
  <c r="S65" i="157"/>
  <c r="R65" i="157"/>
  <c r="Q65" i="157"/>
  <c r="P65" i="157"/>
  <c r="O65" i="157"/>
  <c r="N65" i="157"/>
  <c r="M65" i="157"/>
  <c r="L65" i="157"/>
  <c r="K65" i="157"/>
  <c r="J65" i="157"/>
  <c r="I65" i="157"/>
  <c r="H65" i="157"/>
  <c r="G65" i="157"/>
  <c r="F65" i="157"/>
  <c r="E65" i="157"/>
  <c r="D65" i="157"/>
  <c r="AA63" i="157"/>
  <c r="AA19" i="157" s="1"/>
  <c r="AA16" i="157" s="1"/>
  <c r="AA23" i="157" s="1"/>
  <c r="Z63" i="157"/>
  <c r="T63" i="157"/>
  <c r="P63" i="157"/>
  <c r="L63" i="157"/>
  <c r="H63" i="157"/>
  <c r="D63" i="157"/>
  <c r="AA51" i="157"/>
  <c r="Z51" i="157"/>
  <c r="Y51" i="157"/>
  <c r="X51" i="157"/>
  <c r="W51" i="157"/>
  <c r="V51" i="157"/>
  <c r="U51" i="157"/>
  <c r="T51" i="157"/>
  <c r="S51" i="157"/>
  <c r="R51" i="157"/>
  <c r="Q51" i="157"/>
  <c r="P51" i="157"/>
  <c r="O51" i="157"/>
  <c r="N51" i="157"/>
  <c r="M51" i="157"/>
  <c r="L51" i="157"/>
  <c r="K51" i="157"/>
  <c r="J51" i="157"/>
  <c r="I51" i="157"/>
  <c r="H51" i="157"/>
  <c r="G51" i="157"/>
  <c r="F51" i="157"/>
  <c r="E51" i="157"/>
  <c r="D51" i="157"/>
  <c r="AA48" i="157"/>
  <c r="Z48" i="157"/>
  <c r="Y48" i="157"/>
  <c r="X48" i="157"/>
  <c r="W48" i="157"/>
  <c r="V48" i="157"/>
  <c r="U48" i="157"/>
  <c r="T48" i="157"/>
  <c r="S48" i="157"/>
  <c r="R48" i="157"/>
  <c r="Q48" i="157"/>
  <c r="P48" i="157"/>
  <c r="O48" i="157"/>
  <c r="N48" i="157"/>
  <c r="M48" i="157"/>
  <c r="L48" i="157"/>
  <c r="K48" i="157"/>
  <c r="J48" i="157"/>
  <c r="I48" i="157"/>
  <c r="H48" i="157"/>
  <c r="G48" i="157"/>
  <c r="F48" i="157"/>
  <c r="E48" i="157"/>
  <c r="D48" i="157"/>
  <c r="AA45" i="157"/>
  <c r="Z45" i="157"/>
  <c r="Y45" i="157"/>
  <c r="X45" i="157"/>
  <c r="W45" i="157"/>
  <c r="V45" i="157"/>
  <c r="U45" i="157"/>
  <c r="T45" i="157"/>
  <c r="S45" i="157"/>
  <c r="R45" i="157"/>
  <c r="Q45" i="157"/>
  <c r="P45" i="157"/>
  <c r="O45" i="157"/>
  <c r="N45" i="157"/>
  <c r="M45" i="157"/>
  <c r="L45" i="157"/>
  <c r="K45" i="157"/>
  <c r="J45" i="157"/>
  <c r="I45" i="157"/>
  <c r="H45" i="157"/>
  <c r="G45" i="157"/>
  <c r="F45" i="157"/>
  <c r="E45" i="157"/>
  <c r="D45" i="157"/>
  <c r="AA44" i="157"/>
  <c r="Z44" i="157"/>
  <c r="Y44" i="157"/>
  <c r="Y18" i="157" s="1"/>
  <c r="X44" i="157"/>
  <c r="W44" i="157"/>
  <c r="V44" i="157"/>
  <c r="U44" i="157"/>
  <c r="U18" i="157" s="1"/>
  <c r="T44" i="157"/>
  <c r="S44" i="157"/>
  <c r="R44" i="157"/>
  <c r="Q44" i="157"/>
  <c r="Q18" i="157" s="1"/>
  <c r="P44" i="157"/>
  <c r="O44" i="157"/>
  <c r="N44" i="157"/>
  <c r="M44" i="157"/>
  <c r="M18" i="157" s="1"/>
  <c r="L44" i="157"/>
  <c r="K44" i="157"/>
  <c r="J44" i="157"/>
  <c r="I44" i="157"/>
  <c r="I18" i="157" s="1"/>
  <c r="H44" i="157"/>
  <c r="G44" i="157"/>
  <c r="F44" i="157"/>
  <c r="E44" i="157"/>
  <c r="E18" i="157" s="1"/>
  <c r="D44" i="157"/>
  <c r="AA22" i="157"/>
  <c r="Z22" i="157"/>
  <c r="Y22" i="157"/>
  <c r="X22" i="157"/>
  <c r="W22" i="157"/>
  <c r="V22" i="157"/>
  <c r="U22" i="157"/>
  <c r="T22" i="157"/>
  <c r="S22" i="157"/>
  <c r="R22" i="157"/>
  <c r="Q22" i="157"/>
  <c r="P22" i="157"/>
  <c r="O22" i="157"/>
  <c r="N22" i="157"/>
  <c r="M22" i="157"/>
  <c r="L22" i="157"/>
  <c r="K22" i="157"/>
  <c r="J22" i="157"/>
  <c r="I22" i="157"/>
  <c r="H22" i="157"/>
  <c r="G22" i="157"/>
  <c r="F22" i="157"/>
  <c r="E22" i="157"/>
  <c r="D22" i="157"/>
  <c r="Z19" i="157"/>
  <c r="T19" i="157"/>
  <c r="P19" i="157"/>
  <c r="L19" i="157"/>
  <c r="H19" i="157"/>
  <c r="D19" i="157"/>
  <c r="AA18" i="157"/>
  <c r="Z18" i="157"/>
  <c r="X18" i="157"/>
  <c r="X16" i="157" s="1"/>
  <c r="X23" i="157" s="1"/>
  <c r="W18" i="157"/>
  <c r="V18" i="157"/>
  <c r="V16" i="157" s="1"/>
  <c r="V23" i="157" s="1"/>
  <c r="T18" i="157"/>
  <c r="S18" i="157"/>
  <c r="S16" i="157" s="1"/>
  <c r="S23" i="157" s="1"/>
  <c r="R18" i="157"/>
  <c r="P18" i="157"/>
  <c r="O18" i="157"/>
  <c r="O16" i="157" s="1"/>
  <c r="O23" i="157" s="1"/>
  <c r="N18" i="157"/>
  <c r="N16" i="157" s="1"/>
  <c r="N23" i="157" s="1"/>
  <c r="L18" i="157"/>
  <c r="K18" i="157"/>
  <c r="K16" i="157" s="1"/>
  <c r="K23" i="157" s="1"/>
  <c r="J18" i="157"/>
  <c r="J16" i="157" s="1"/>
  <c r="J23" i="157" s="1"/>
  <c r="H18" i="157"/>
  <c r="G18" i="157"/>
  <c r="F18" i="157"/>
  <c r="F16" i="157" s="1"/>
  <c r="F23" i="157" s="1"/>
  <c r="D18" i="157"/>
  <c r="Z16" i="157"/>
  <c r="Z23" i="157" s="1"/>
  <c r="T16" i="157"/>
  <c r="T23" i="157" s="1"/>
  <c r="P16" i="157"/>
  <c r="P23" i="157" s="1"/>
  <c r="L16" i="157"/>
  <c r="L23" i="157" s="1"/>
  <c r="H16" i="157"/>
  <c r="H23" i="157" s="1"/>
  <c r="D16" i="157"/>
  <c r="D23" i="157" s="1"/>
  <c r="A8" i="157"/>
  <c r="E16" i="157" l="1"/>
  <c r="E23" i="157" s="1"/>
  <c r="I16" i="157"/>
  <c r="I23" i="157" s="1"/>
  <c r="M16" i="157"/>
  <c r="M23" i="157" s="1"/>
  <c r="Q16" i="157"/>
  <c r="Q23" i="157" s="1"/>
  <c r="U16" i="157"/>
  <c r="U23" i="157" s="1"/>
  <c r="G16" i="157"/>
  <c r="G23" i="157" s="1"/>
  <c r="R16" i="157"/>
  <c r="R23" i="157" s="1"/>
  <c r="W63" i="157"/>
  <c r="W19" i="157" s="1"/>
  <c r="W16" i="157" s="1"/>
  <c r="W23" i="157" s="1"/>
  <c r="Y69" i="157"/>
  <c r="Y63" i="157" s="1"/>
  <c r="Y19" i="157" s="1"/>
  <c r="Y16" i="157" s="1"/>
  <c r="Y23" i="157" s="1"/>
  <c r="Y78" i="156"/>
  <c r="Y76" i="156" s="1"/>
  <c r="AA72" i="156"/>
  <c r="Z72" i="156"/>
  <c r="Y72" i="156"/>
  <c r="X72" i="156"/>
  <c r="X69" i="156" s="1"/>
  <c r="W72" i="156"/>
  <c r="W69" i="156" s="1"/>
  <c r="V72" i="156"/>
  <c r="U72" i="156"/>
  <c r="T72" i="156"/>
  <c r="T69" i="156" s="1"/>
  <c r="S72" i="156"/>
  <c r="S69" i="156" s="1"/>
  <c r="R72" i="156"/>
  <c r="Q72" i="156"/>
  <c r="P72" i="156"/>
  <c r="P69" i="156" s="1"/>
  <c r="O72" i="156"/>
  <c r="O69" i="156" s="1"/>
  <c r="N72" i="156"/>
  <c r="M72" i="156"/>
  <c r="L72" i="156"/>
  <c r="L69" i="156" s="1"/>
  <c r="L63" i="156" s="1"/>
  <c r="L19" i="156" s="1"/>
  <c r="K72" i="156"/>
  <c r="K69" i="156" s="1"/>
  <c r="J72" i="156"/>
  <c r="I72" i="156"/>
  <c r="H72" i="156"/>
  <c r="H69" i="156" s="1"/>
  <c r="G72" i="156"/>
  <c r="G69" i="156" s="1"/>
  <c r="F72" i="156"/>
  <c r="E72" i="156"/>
  <c r="D72" i="156"/>
  <c r="D69" i="156" s="1"/>
  <c r="AA69" i="156"/>
  <c r="Z69" i="156"/>
  <c r="V69" i="156"/>
  <c r="U69" i="156"/>
  <c r="R69" i="156"/>
  <c r="Q69" i="156"/>
  <c r="Q63" i="156" s="1"/>
  <c r="Q19" i="156" s="1"/>
  <c r="N69" i="156"/>
  <c r="M69" i="156"/>
  <c r="J69" i="156"/>
  <c r="I69" i="156"/>
  <c r="I63" i="156" s="1"/>
  <c r="F69" i="156"/>
  <c r="E69" i="156"/>
  <c r="E63" i="156" s="1"/>
  <c r="E19" i="156" s="1"/>
  <c r="AA67" i="156"/>
  <c r="Z67" i="156"/>
  <c r="Y67" i="156"/>
  <c r="X67" i="156"/>
  <c r="W67" i="156"/>
  <c r="V67" i="156"/>
  <c r="U67" i="156"/>
  <c r="T67" i="156"/>
  <c r="S67" i="156"/>
  <c r="R67" i="156"/>
  <c r="Q67" i="156"/>
  <c r="P67" i="156"/>
  <c r="O67" i="156"/>
  <c r="N67" i="156"/>
  <c r="M67" i="156"/>
  <c r="L67" i="156"/>
  <c r="K67" i="156"/>
  <c r="J67" i="156"/>
  <c r="J66" i="156" s="1"/>
  <c r="J65" i="156" s="1"/>
  <c r="J63" i="156" s="1"/>
  <c r="J19" i="156" s="1"/>
  <c r="I67" i="156"/>
  <c r="I66" i="156" s="1"/>
  <c r="I65" i="156" s="1"/>
  <c r="H67" i="156"/>
  <c r="G67" i="156"/>
  <c r="G66" i="156" s="1"/>
  <c r="G65" i="156" s="1"/>
  <c r="F67" i="156"/>
  <c r="F66" i="156" s="1"/>
  <c r="F65" i="156" s="1"/>
  <c r="E67" i="156"/>
  <c r="E66" i="156" s="1"/>
  <c r="E65" i="156" s="1"/>
  <c r="D67" i="156"/>
  <c r="AA66" i="156"/>
  <c r="AA65" i="156" s="1"/>
  <c r="Z66" i="156"/>
  <c r="Z65" i="156" s="1"/>
  <c r="Z63" i="156" s="1"/>
  <c r="Z19" i="156" s="1"/>
  <c r="Z16" i="156" s="1"/>
  <c r="Z23" i="156" s="1"/>
  <c r="Y66" i="156"/>
  <c r="Y65" i="156" s="1"/>
  <c r="X66" i="156"/>
  <c r="W66" i="156"/>
  <c r="W65" i="156" s="1"/>
  <c r="V66" i="156"/>
  <c r="V65" i="156" s="1"/>
  <c r="V63" i="156" s="1"/>
  <c r="V19" i="156" s="1"/>
  <c r="U66" i="156"/>
  <c r="U65" i="156" s="1"/>
  <c r="T66" i="156"/>
  <c r="S66" i="156"/>
  <c r="S65" i="156" s="1"/>
  <c r="R66" i="156"/>
  <c r="R65" i="156" s="1"/>
  <c r="R63" i="156" s="1"/>
  <c r="R19" i="156" s="1"/>
  <c r="Q66" i="156"/>
  <c r="Q65" i="156" s="1"/>
  <c r="P66" i="156"/>
  <c r="O66" i="156"/>
  <c r="O65" i="156" s="1"/>
  <c r="N66" i="156"/>
  <c r="N65" i="156" s="1"/>
  <c r="N63" i="156" s="1"/>
  <c r="N19" i="156" s="1"/>
  <c r="M66" i="156"/>
  <c r="M65" i="156" s="1"/>
  <c r="L66" i="156"/>
  <c r="K66" i="156"/>
  <c r="K65" i="156" s="1"/>
  <c r="H66" i="156"/>
  <c r="H65" i="156" s="1"/>
  <c r="H63" i="156" s="1"/>
  <c r="H19" i="156" s="1"/>
  <c r="D66" i="156"/>
  <c r="D65" i="156" s="1"/>
  <c r="X65" i="156"/>
  <c r="T65" i="156"/>
  <c r="P65" i="156"/>
  <c r="L65" i="156"/>
  <c r="AA63" i="156"/>
  <c r="AA19" i="156" s="1"/>
  <c r="AA16" i="156" s="1"/>
  <c r="AA23" i="156" s="1"/>
  <c r="U63" i="156"/>
  <c r="U19" i="156" s="1"/>
  <c r="M63" i="156"/>
  <c r="M19" i="156" s="1"/>
  <c r="D63" i="156"/>
  <c r="D19" i="156" s="1"/>
  <c r="AA51" i="156"/>
  <c r="Z51" i="156"/>
  <c r="Y51" i="156"/>
  <c r="X51" i="156"/>
  <c r="W51" i="156"/>
  <c r="V51" i="156"/>
  <c r="U51" i="156"/>
  <c r="T51" i="156"/>
  <c r="S51" i="156"/>
  <c r="R51" i="156"/>
  <c r="Q51" i="156"/>
  <c r="P51" i="156"/>
  <c r="O51" i="156"/>
  <c r="N51" i="156"/>
  <c r="M51" i="156"/>
  <c r="L51" i="156"/>
  <c r="K51" i="156"/>
  <c r="J51" i="156"/>
  <c r="I51" i="156"/>
  <c r="H51" i="156"/>
  <c r="G51" i="156"/>
  <c r="F51" i="156"/>
  <c r="E51" i="156"/>
  <c r="D51" i="156"/>
  <c r="AA48" i="156"/>
  <c r="Z48" i="156"/>
  <c r="Y48" i="156"/>
  <c r="X48" i="156"/>
  <c r="W48" i="156"/>
  <c r="V48" i="156"/>
  <c r="U48" i="156"/>
  <c r="T48" i="156"/>
  <c r="S48" i="156"/>
  <c r="R48" i="156"/>
  <c r="Q48" i="156"/>
  <c r="P48" i="156"/>
  <c r="O48" i="156"/>
  <c r="N48" i="156"/>
  <c r="M48" i="156"/>
  <c r="L48" i="156"/>
  <c r="K48" i="156"/>
  <c r="J48" i="156"/>
  <c r="I48" i="156"/>
  <c r="H48" i="156"/>
  <c r="G48" i="156"/>
  <c r="F48" i="156"/>
  <c r="E48" i="156"/>
  <c r="D48" i="156"/>
  <c r="AA45" i="156"/>
  <c r="Z45" i="156"/>
  <c r="Y45" i="156"/>
  <c r="X45" i="156"/>
  <c r="W45" i="156"/>
  <c r="V45" i="156"/>
  <c r="U45" i="156"/>
  <c r="T45" i="156"/>
  <c r="S45" i="156"/>
  <c r="R45" i="156"/>
  <c r="Q45" i="156"/>
  <c r="P45" i="156"/>
  <c r="O45" i="156"/>
  <c r="N45" i="156"/>
  <c r="M45" i="156"/>
  <c r="L45" i="156"/>
  <c r="K45" i="156"/>
  <c r="J45" i="156"/>
  <c r="I45" i="156"/>
  <c r="H45" i="156"/>
  <c r="G45" i="156"/>
  <c r="F45" i="156"/>
  <c r="E45" i="156"/>
  <c r="D45" i="156"/>
  <c r="AA44" i="156"/>
  <c r="Z44" i="156"/>
  <c r="Y44" i="156"/>
  <c r="X44" i="156"/>
  <c r="X18" i="156" s="1"/>
  <c r="W44" i="156"/>
  <c r="V44" i="156"/>
  <c r="U44" i="156"/>
  <c r="T44" i="156"/>
  <c r="T18" i="156" s="1"/>
  <c r="S44" i="156"/>
  <c r="R44" i="156"/>
  <c r="Q44" i="156"/>
  <c r="P44" i="156"/>
  <c r="P18" i="156" s="1"/>
  <c r="O44" i="156"/>
  <c r="N44" i="156"/>
  <c r="M44" i="156"/>
  <c r="L44" i="156"/>
  <c r="L18" i="156" s="1"/>
  <c r="L16" i="156" s="1"/>
  <c r="L23" i="156" s="1"/>
  <c r="K44" i="156"/>
  <c r="J44" i="156"/>
  <c r="I44" i="156"/>
  <c r="H44" i="156"/>
  <c r="H18" i="156" s="1"/>
  <c r="G44" i="156"/>
  <c r="F44" i="156"/>
  <c r="E44" i="156"/>
  <c r="D44" i="156"/>
  <c r="D18" i="156" s="1"/>
  <c r="D16" i="156" s="1"/>
  <c r="D23" i="156" s="1"/>
  <c r="AA22" i="156"/>
  <c r="Z22" i="156"/>
  <c r="Y22" i="156"/>
  <c r="X22" i="156"/>
  <c r="W22" i="156"/>
  <c r="V22" i="156"/>
  <c r="U22" i="156"/>
  <c r="T22" i="156"/>
  <c r="S22" i="156"/>
  <c r="R22" i="156"/>
  <c r="Q22" i="156"/>
  <c r="P22" i="156"/>
  <c r="O22" i="156"/>
  <c r="N22" i="156"/>
  <c r="M22" i="156"/>
  <c r="L22" i="156"/>
  <c r="K22" i="156"/>
  <c r="J22" i="156"/>
  <c r="I22" i="156"/>
  <c r="H22" i="156"/>
  <c r="G22" i="156"/>
  <c r="F22" i="156"/>
  <c r="E22" i="156"/>
  <c r="D22" i="156"/>
  <c r="I19" i="156"/>
  <c r="AA18" i="156"/>
  <c r="Z18" i="156"/>
  <c r="Y18" i="156"/>
  <c r="W18" i="156"/>
  <c r="V18" i="156"/>
  <c r="U18" i="156"/>
  <c r="S18" i="156"/>
  <c r="R18" i="156"/>
  <c r="Q18" i="156"/>
  <c r="O18" i="156"/>
  <c r="N18" i="156"/>
  <c r="M18" i="156"/>
  <c r="K18" i="156"/>
  <c r="J18" i="156"/>
  <c r="I18" i="156"/>
  <c r="I16" i="156" s="1"/>
  <c r="I23" i="156" s="1"/>
  <c r="G18" i="156"/>
  <c r="F18" i="156"/>
  <c r="E18" i="156"/>
  <c r="A8" i="156"/>
  <c r="U16" i="156" l="1"/>
  <c r="U23" i="156" s="1"/>
  <c r="G63" i="156"/>
  <c r="G19" i="156" s="1"/>
  <c r="G16" i="156" s="1"/>
  <c r="G23" i="156" s="1"/>
  <c r="O63" i="156"/>
  <c r="O19" i="156" s="1"/>
  <c r="O16" i="156" s="1"/>
  <c r="O23" i="156" s="1"/>
  <c r="W63" i="156"/>
  <c r="W19" i="156" s="1"/>
  <c r="W16" i="156" s="1"/>
  <c r="W23" i="156" s="1"/>
  <c r="K63" i="156"/>
  <c r="K19" i="156" s="1"/>
  <c r="K16" i="156" s="1"/>
  <c r="K23" i="156" s="1"/>
  <c r="S63" i="156"/>
  <c r="S19" i="156" s="1"/>
  <c r="S16" i="156" s="1"/>
  <c r="S23" i="156" s="1"/>
  <c r="Q16" i="156"/>
  <c r="Q23" i="156" s="1"/>
  <c r="P63" i="156"/>
  <c r="P19" i="156" s="1"/>
  <c r="T63" i="156"/>
  <c r="T19" i="156" s="1"/>
  <c r="T16" i="156" s="1"/>
  <c r="T23" i="156" s="1"/>
  <c r="X63" i="156"/>
  <c r="X19" i="156" s="1"/>
  <c r="X16" i="156" s="1"/>
  <c r="X23" i="156" s="1"/>
  <c r="N16" i="156"/>
  <c r="N23" i="156" s="1"/>
  <c r="H16" i="156"/>
  <c r="H23" i="156" s="1"/>
  <c r="P16" i="156"/>
  <c r="P23" i="156" s="1"/>
  <c r="E16" i="156"/>
  <c r="E23" i="156" s="1"/>
  <c r="V16" i="156"/>
  <c r="V23" i="156" s="1"/>
  <c r="M16" i="156"/>
  <c r="M23" i="156" s="1"/>
  <c r="R16" i="156"/>
  <c r="R23" i="156" s="1"/>
  <c r="F63" i="156"/>
  <c r="F19" i="156" s="1"/>
  <c r="F16" i="156" s="1"/>
  <c r="F23" i="156" s="1"/>
  <c r="J16" i="156"/>
  <c r="J23" i="156" s="1"/>
  <c r="Y69" i="156"/>
  <c r="Y63" i="156" s="1"/>
  <c r="Y19" i="156" s="1"/>
  <c r="Y16" i="156" s="1"/>
  <c r="Y23" i="156" s="1"/>
  <c r="Y78" i="155"/>
  <c r="Y76" i="155" s="1"/>
  <c r="Y69" i="155" s="1"/>
  <c r="AA72" i="155"/>
  <c r="Z72" i="155"/>
  <c r="Y72" i="155"/>
  <c r="X72" i="155"/>
  <c r="X69" i="155" s="1"/>
  <c r="X63" i="155" s="1"/>
  <c r="X19" i="155" s="1"/>
  <c r="W72" i="155"/>
  <c r="W69" i="155" s="1"/>
  <c r="V72" i="155"/>
  <c r="V69" i="155" s="1"/>
  <c r="V63" i="155" s="1"/>
  <c r="V19" i="155" s="1"/>
  <c r="U72" i="155"/>
  <c r="T72" i="155"/>
  <c r="S72" i="155"/>
  <c r="S69" i="155" s="1"/>
  <c r="S63" i="155" s="1"/>
  <c r="S19" i="155" s="1"/>
  <c r="R72" i="155"/>
  <c r="R69" i="155" s="1"/>
  <c r="R63" i="155" s="1"/>
  <c r="R19" i="155" s="1"/>
  <c r="Q72" i="155"/>
  <c r="P72" i="155"/>
  <c r="O72" i="155"/>
  <c r="O69" i="155" s="1"/>
  <c r="O63" i="155" s="1"/>
  <c r="O19" i="155" s="1"/>
  <c r="N72" i="155"/>
  <c r="N69" i="155" s="1"/>
  <c r="N63" i="155" s="1"/>
  <c r="N19" i="155" s="1"/>
  <c r="M72" i="155"/>
  <c r="L72" i="155"/>
  <c r="K72" i="155"/>
  <c r="K69" i="155" s="1"/>
  <c r="K63" i="155" s="1"/>
  <c r="K19" i="155" s="1"/>
  <c r="J72" i="155"/>
  <c r="J69" i="155" s="1"/>
  <c r="J63" i="155" s="1"/>
  <c r="J19" i="155" s="1"/>
  <c r="I72" i="155"/>
  <c r="H72" i="155"/>
  <c r="G72" i="155"/>
  <c r="G69" i="155" s="1"/>
  <c r="G63" i="155" s="1"/>
  <c r="G19" i="155" s="1"/>
  <c r="F72" i="155"/>
  <c r="F69" i="155" s="1"/>
  <c r="F63" i="155" s="1"/>
  <c r="F19" i="155" s="1"/>
  <c r="E72" i="155"/>
  <c r="D72" i="155"/>
  <c r="AA69" i="155"/>
  <c r="Z69" i="155"/>
  <c r="Z63" i="155" s="1"/>
  <c r="Z19" i="155" s="1"/>
  <c r="U69" i="155"/>
  <c r="T69" i="155"/>
  <c r="T63" i="155" s="1"/>
  <c r="T19" i="155" s="1"/>
  <c r="Q69" i="155"/>
  <c r="P69" i="155"/>
  <c r="P63" i="155" s="1"/>
  <c r="P19" i="155" s="1"/>
  <c r="M69" i="155"/>
  <c r="L69" i="155"/>
  <c r="L63" i="155" s="1"/>
  <c r="L19" i="155" s="1"/>
  <c r="I69" i="155"/>
  <c r="H69" i="155"/>
  <c r="H63" i="155" s="1"/>
  <c r="H19" i="155" s="1"/>
  <c r="E69" i="155"/>
  <c r="D69" i="155"/>
  <c r="D63" i="155" s="1"/>
  <c r="D19" i="155" s="1"/>
  <c r="AA67" i="155"/>
  <c r="Z67" i="155"/>
  <c r="Y67" i="155"/>
  <c r="X67" i="155"/>
  <c r="W67" i="155"/>
  <c r="V67" i="155"/>
  <c r="U67" i="155"/>
  <c r="T67" i="155"/>
  <c r="S67" i="155"/>
  <c r="R67" i="155"/>
  <c r="Q67" i="155"/>
  <c r="P67" i="155"/>
  <c r="O67" i="155"/>
  <c r="N67" i="155"/>
  <c r="M67" i="155"/>
  <c r="L67" i="155"/>
  <c r="K67" i="155"/>
  <c r="J67" i="155"/>
  <c r="I67" i="155"/>
  <c r="H67" i="155"/>
  <c r="G67" i="155"/>
  <c r="F67" i="155"/>
  <c r="E67" i="155"/>
  <c r="D67" i="155"/>
  <c r="AA66" i="155"/>
  <c r="Z66" i="155"/>
  <c r="Y66" i="155"/>
  <c r="X66" i="155"/>
  <c r="W66" i="155"/>
  <c r="V66" i="155"/>
  <c r="U66" i="155"/>
  <c r="T66" i="155"/>
  <c r="S66" i="155"/>
  <c r="R66" i="155"/>
  <c r="Q66" i="155"/>
  <c r="P66" i="155"/>
  <c r="O66" i="155"/>
  <c r="N66" i="155"/>
  <c r="M66" i="155"/>
  <c r="L66" i="155"/>
  <c r="K66" i="155"/>
  <c r="J66" i="155"/>
  <c r="I66" i="155"/>
  <c r="H66" i="155"/>
  <c r="G66" i="155"/>
  <c r="F66" i="155"/>
  <c r="E66" i="155"/>
  <c r="D66" i="155"/>
  <c r="AA65" i="155"/>
  <c r="Z65" i="155"/>
  <c r="Y65" i="155"/>
  <c r="X65" i="155"/>
  <c r="W65" i="155"/>
  <c r="V65" i="155"/>
  <c r="U65" i="155"/>
  <c r="U63" i="155" s="1"/>
  <c r="U19" i="155" s="1"/>
  <c r="T65" i="155"/>
  <c r="S65" i="155"/>
  <c r="R65" i="155"/>
  <c r="Q65" i="155"/>
  <c r="Q63" i="155" s="1"/>
  <c r="Q19" i="155" s="1"/>
  <c r="P65" i="155"/>
  <c r="O65" i="155"/>
  <c r="N65" i="155"/>
  <c r="M65" i="155"/>
  <c r="M63" i="155" s="1"/>
  <c r="M19" i="155" s="1"/>
  <c r="L65" i="155"/>
  <c r="K65" i="155"/>
  <c r="J65" i="155"/>
  <c r="I65" i="155"/>
  <c r="I63" i="155" s="1"/>
  <c r="I19" i="155" s="1"/>
  <c r="H65" i="155"/>
  <c r="G65" i="155"/>
  <c r="F65" i="155"/>
  <c r="E65" i="155"/>
  <c r="E63" i="155" s="1"/>
  <c r="E19" i="155" s="1"/>
  <c r="D65" i="155"/>
  <c r="AA63" i="155"/>
  <c r="AA51" i="155"/>
  <c r="Z51" i="155"/>
  <c r="Y51" i="155"/>
  <c r="X51" i="155"/>
  <c r="W51" i="155"/>
  <c r="V51" i="155"/>
  <c r="U51" i="155"/>
  <c r="T51" i="155"/>
  <c r="S51" i="155"/>
  <c r="R51" i="155"/>
  <c r="Q51" i="155"/>
  <c r="P51" i="155"/>
  <c r="O51" i="155"/>
  <c r="N51" i="155"/>
  <c r="M51" i="155"/>
  <c r="L51" i="155"/>
  <c r="K51" i="155"/>
  <c r="J51" i="155"/>
  <c r="I51" i="155"/>
  <c r="H51" i="155"/>
  <c r="G51" i="155"/>
  <c r="F51" i="155"/>
  <c r="E51" i="155"/>
  <c r="D51" i="155"/>
  <c r="AA48" i="155"/>
  <c r="Z48" i="155"/>
  <c r="Y48" i="155"/>
  <c r="X48" i="155"/>
  <c r="W48" i="155"/>
  <c r="V48" i="155"/>
  <c r="U48" i="155"/>
  <c r="T48" i="155"/>
  <c r="S48" i="155"/>
  <c r="R48" i="155"/>
  <c r="Q48" i="155"/>
  <c r="P48" i="155"/>
  <c r="O48" i="155"/>
  <c r="N48" i="155"/>
  <c r="M48" i="155"/>
  <c r="L48" i="155"/>
  <c r="K48" i="155"/>
  <c r="J48" i="155"/>
  <c r="I48" i="155"/>
  <c r="H48" i="155"/>
  <c r="G48" i="155"/>
  <c r="F48" i="155"/>
  <c r="E48" i="155"/>
  <c r="D48" i="155"/>
  <c r="AA45" i="155"/>
  <c r="Z45" i="155"/>
  <c r="Y45" i="155"/>
  <c r="X45" i="155"/>
  <c r="W45" i="155"/>
  <c r="V45" i="155"/>
  <c r="U45" i="155"/>
  <c r="T45" i="155"/>
  <c r="S45" i="155"/>
  <c r="R45" i="155"/>
  <c r="Q45" i="155"/>
  <c r="P45" i="155"/>
  <c r="O45" i="155"/>
  <c r="N45" i="155"/>
  <c r="M45" i="155"/>
  <c r="L45" i="155"/>
  <c r="K45" i="155"/>
  <c r="J45" i="155"/>
  <c r="I45" i="155"/>
  <c r="H45" i="155"/>
  <c r="G45" i="155"/>
  <c r="F45" i="155"/>
  <c r="E45" i="155"/>
  <c r="D45" i="155"/>
  <c r="AA44" i="155"/>
  <c r="Z44" i="155"/>
  <c r="Z18" i="155" s="1"/>
  <c r="Z16" i="155" s="1"/>
  <c r="Z23" i="155" s="1"/>
  <c r="Y44" i="155"/>
  <c r="X44" i="155"/>
  <c r="W44" i="155"/>
  <c r="W18" i="155" s="1"/>
  <c r="V44" i="155"/>
  <c r="V18" i="155" s="1"/>
  <c r="V16" i="155" s="1"/>
  <c r="V23" i="155" s="1"/>
  <c r="U44" i="155"/>
  <c r="T44" i="155"/>
  <c r="S44" i="155"/>
  <c r="S18" i="155" s="1"/>
  <c r="S16" i="155" s="1"/>
  <c r="S23" i="155" s="1"/>
  <c r="R44" i="155"/>
  <c r="R18" i="155" s="1"/>
  <c r="R16" i="155" s="1"/>
  <c r="R23" i="155" s="1"/>
  <c r="Q44" i="155"/>
  <c r="P44" i="155"/>
  <c r="O44" i="155"/>
  <c r="O18" i="155" s="1"/>
  <c r="O16" i="155" s="1"/>
  <c r="O23" i="155" s="1"/>
  <c r="N44" i="155"/>
  <c r="N18" i="155" s="1"/>
  <c r="N16" i="155" s="1"/>
  <c r="N23" i="155" s="1"/>
  <c r="M44" i="155"/>
  <c r="L44" i="155"/>
  <c r="K44" i="155"/>
  <c r="K18" i="155" s="1"/>
  <c r="K16" i="155" s="1"/>
  <c r="K23" i="155" s="1"/>
  <c r="J44" i="155"/>
  <c r="J18" i="155" s="1"/>
  <c r="J16" i="155" s="1"/>
  <c r="J23" i="155" s="1"/>
  <c r="I44" i="155"/>
  <c r="H44" i="155"/>
  <c r="G44" i="155"/>
  <c r="G18" i="155" s="1"/>
  <c r="G16" i="155" s="1"/>
  <c r="G23" i="155" s="1"/>
  <c r="F44" i="155"/>
  <c r="F18" i="155" s="1"/>
  <c r="F16" i="155" s="1"/>
  <c r="F23" i="155" s="1"/>
  <c r="E44" i="155"/>
  <c r="D44" i="155"/>
  <c r="AA22" i="155"/>
  <c r="Z22" i="155"/>
  <c r="Y22" i="155"/>
  <c r="X22" i="155"/>
  <c r="W22" i="155"/>
  <c r="V22" i="155"/>
  <c r="U22" i="155"/>
  <c r="T22" i="155"/>
  <c r="S22" i="155"/>
  <c r="R22" i="155"/>
  <c r="Q22" i="155"/>
  <c r="P22" i="155"/>
  <c r="O22" i="155"/>
  <c r="N22" i="155"/>
  <c r="M22" i="155"/>
  <c r="L22" i="155"/>
  <c r="K22" i="155"/>
  <c r="J22" i="155"/>
  <c r="I22" i="155"/>
  <c r="H22" i="155"/>
  <c r="G22" i="155"/>
  <c r="F22" i="155"/>
  <c r="E22" i="155"/>
  <c r="D22" i="155"/>
  <c r="AA19" i="155"/>
  <c r="AA16" i="155" s="1"/>
  <c r="AA23" i="155" s="1"/>
  <c r="AA18" i="155"/>
  <c r="Y18" i="155"/>
  <c r="X18" i="155"/>
  <c r="X16" i="155" s="1"/>
  <c r="X23" i="155" s="1"/>
  <c r="U18" i="155"/>
  <c r="T18" i="155"/>
  <c r="T16" i="155" s="1"/>
  <c r="T23" i="155" s="1"/>
  <c r="Q18" i="155"/>
  <c r="P18" i="155"/>
  <c r="M18" i="155"/>
  <c r="L18" i="155"/>
  <c r="L16" i="155" s="1"/>
  <c r="L23" i="155" s="1"/>
  <c r="I18" i="155"/>
  <c r="H18" i="155"/>
  <c r="E18" i="155"/>
  <c r="D18" i="155"/>
  <c r="D16" i="155" s="1"/>
  <c r="D23" i="155" s="1"/>
  <c r="A8" i="155"/>
  <c r="U16" i="155" l="1"/>
  <c r="U23" i="155" s="1"/>
  <c r="P16" i="155"/>
  <c r="P23" i="155" s="1"/>
  <c r="E16" i="155"/>
  <c r="E23" i="155" s="1"/>
  <c r="M16" i="155"/>
  <c r="M23" i="155" s="1"/>
  <c r="H16" i="155"/>
  <c r="H23" i="155" s="1"/>
  <c r="I16" i="155"/>
  <c r="I23" i="155" s="1"/>
  <c r="Q16" i="155"/>
  <c r="Q23" i="155" s="1"/>
  <c r="W63" i="155"/>
  <c r="W19" i="155" s="1"/>
  <c r="W16" i="155" s="1"/>
  <c r="W23" i="155" s="1"/>
  <c r="Y63" i="155"/>
  <c r="Y19" i="155" s="1"/>
  <c r="Y16" i="155" s="1"/>
  <c r="Y23" i="155" s="1"/>
  <c r="Y78" i="154"/>
  <c r="Y76" i="154" s="1"/>
  <c r="Y69" i="154" s="1"/>
  <c r="AA72" i="154"/>
  <c r="Z72" i="154"/>
  <c r="Z69" i="154" s="1"/>
  <c r="Z63" i="154" s="1"/>
  <c r="Z19" i="154" s="1"/>
  <c r="Z16" i="154" s="1"/>
  <c r="Z23" i="154" s="1"/>
  <c r="Y72" i="154"/>
  <c r="X72" i="154"/>
  <c r="X69" i="154" s="1"/>
  <c r="X63" i="154" s="1"/>
  <c r="X19" i="154" s="1"/>
  <c r="W72" i="154"/>
  <c r="W69" i="154" s="1"/>
  <c r="W63" i="154" s="1"/>
  <c r="W19" i="154" s="1"/>
  <c r="W16" i="154" s="1"/>
  <c r="W23" i="154" s="1"/>
  <c r="V72" i="154"/>
  <c r="V69" i="154" s="1"/>
  <c r="V63" i="154" s="1"/>
  <c r="V19" i="154" s="1"/>
  <c r="U72" i="154"/>
  <c r="T72" i="154"/>
  <c r="T69" i="154" s="1"/>
  <c r="T63" i="154" s="1"/>
  <c r="T19" i="154" s="1"/>
  <c r="S72" i="154"/>
  <c r="S69" i="154" s="1"/>
  <c r="S63" i="154" s="1"/>
  <c r="S19" i="154" s="1"/>
  <c r="R72" i="154"/>
  <c r="R69" i="154" s="1"/>
  <c r="R63" i="154" s="1"/>
  <c r="R19" i="154" s="1"/>
  <c r="Q72" i="154"/>
  <c r="P72" i="154"/>
  <c r="P69" i="154" s="1"/>
  <c r="P63" i="154" s="1"/>
  <c r="P19" i="154" s="1"/>
  <c r="O72" i="154"/>
  <c r="O69" i="154" s="1"/>
  <c r="O63" i="154" s="1"/>
  <c r="O19" i="154" s="1"/>
  <c r="N72" i="154"/>
  <c r="N69" i="154" s="1"/>
  <c r="N63" i="154" s="1"/>
  <c r="N19" i="154" s="1"/>
  <c r="M72" i="154"/>
  <c r="L72" i="154"/>
  <c r="L69" i="154" s="1"/>
  <c r="L63" i="154" s="1"/>
  <c r="L19" i="154" s="1"/>
  <c r="K72" i="154"/>
  <c r="K69" i="154" s="1"/>
  <c r="K63" i="154" s="1"/>
  <c r="K19" i="154" s="1"/>
  <c r="J72" i="154"/>
  <c r="J69" i="154" s="1"/>
  <c r="J63" i="154" s="1"/>
  <c r="J19" i="154" s="1"/>
  <c r="I72" i="154"/>
  <c r="H72" i="154"/>
  <c r="H69" i="154" s="1"/>
  <c r="H63" i="154" s="1"/>
  <c r="H19" i="154" s="1"/>
  <c r="G72" i="154"/>
  <c r="G69" i="154" s="1"/>
  <c r="G63" i="154" s="1"/>
  <c r="G19" i="154" s="1"/>
  <c r="F72" i="154"/>
  <c r="F69" i="154" s="1"/>
  <c r="F63" i="154" s="1"/>
  <c r="F19" i="154" s="1"/>
  <c r="E72" i="154"/>
  <c r="D72" i="154"/>
  <c r="D69" i="154" s="1"/>
  <c r="D63" i="154" s="1"/>
  <c r="D19" i="154" s="1"/>
  <c r="AA69" i="154"/>
  <c r="AA63" i="154" s="1"/>
  <c r="AA19" i="154" s="1"/>
  <c r="U69" i="154"/>
  <c r="U63" i="154" s="1"/>
  <c r="U19" i="154" s="1"/>
  <c r="Q69" i="154"/>
  <c r="Q63" i="154" s="1"/>
  <c r="Q19" i="154" s="1"/>
  <c r="M69" i="154"/>
  <c r="M63" i="154" s="1"/>
  <c r="M19" i="154" s="1"/>
  <c r="I69" i="154"/>
  <c r="I63" i="154" s="1"/>
  <c r="I19" i="154" s="1"/>
  <c r="E69" i="154"/>
  <c r="E63" i="154" s="1"/>
  <c r="E19" i="154" s="1"/>
  <c r="AA67" i="154"/>
  <c r="Z67" i="154"/>
  <c r="Y67" i="154"/>
  <c r="X67" i="154"/>
  <c r="W67" i="154"/>
  <c r="V67" i="154"/>
  <c r="U67" i="154"/>
  <c r="T67" i="154"/>
  <c r="S67" i="154"/>
  <c r="R67" i="154"/>
  <c r="Q67" i="154"/>
  <c r="P67" i="154"/>
  <c r="O67" i="154"/>
  <c r="N67" i="154"/>
  <c r="M67" i="154"/>
  <c r="L67" i="154"/>
  <c r="K67" i="154"/>
  <c r="J67" i="154"/>
  <c r="I67" i="154"/>
  <c r="H67" i="154"/>
  <c r="G67" i="154"/>
  <c r="F67" i="154"/>
  <c r="E67" i="154"/>
  <c r="D67" i="154"/>
  <c r="AA66" i="154"/>
  <c r="Z66" i="154"/>
  <c r="Y66" i="154"/>
  <c r="X66" i="154"/>
  <c r="W66" i="154"/>
  <c r="V66" i="154"/>
  <c r="U66" i="154"/>
  <c r="T66" i="154"/>
  <c r="S66" i="154"/>
  <c r="R66" i="154"/>
  <c r="Q66" i="154"/>
  <c r="P66" i="154"/>
  <c r="O66" i="154"/>
  <c r="N66" i="154"/>
  <c r="M66" i="154"/>
  <c r="L66" i="154"/>
  <c r="K66" i="154"/>
  <c r="J66" i="154"/>
  <c r="I66" i="154"/>
  <c r="H66" i="154"/>
  <c r="G66" i="154"/>
  <c r="F66" i="154"/>
  <c r="E66" i="154"/>
  <c r="D66" i="154"/>
  <c r="AA65" i="154"/>
  <c r="Z65" i="154"/>
  <c r="Y65" i="154"/>
  <c r="X65" i="154"/>
  <c r="W65" i="154"/>
  <c r="V65" i="154"/>
  <c r="U65" i="154"/>
  <c r="T65" i="154"/>
  <c r="S65" i="154"/>
  <c r="R65" i="154"/>
  <c r="Q65" i="154"/>
  <c r="P65" i="154"/>
  <c r="O65" i="154"/>
  <c r="N65" i="154"/>
  <c r="M65" i="154"/>
  <c r="L65" i="154"/>
  <c r="K65" i="154"/>
  <c r="J65" i="154"/>
  <c r="I65" i="154"/>
  <c r="H65" i="154"/>
  <c r="G65" i="154"/>
  <c r="F65" i="154"/>
  <c r="E65" i="154"/>
  <c r="D65" i="154"/>
  <c r="AA51" i="154"/>
  <c r="Z51" i="154"/>
  <c r="Y51" i="154"/>
  <c r="X51" i="154"/>
  <c r="W51" i="154"/>
  <c r="V51" i="154"/>
  <c r="U51" i="154"/>
  <c r="T51" i="154"/>
  <c r="S51" i="154"/>
  <c r="R51" i="154"/>
  <c r="Q51" i="154"/>
  <c r="P51" i="154"/>
  <c r="O51" i="154"/>
  <c r="N51" i="154"/>
  <c r="M51" i="154"/>
  <c r="L51" i="154"/>
  <c r="K51" i="154"/>
  <c r="J51" i="154"/>
  <c r="I51" i="154"/>
  <c r="H51" i="154"/>
  <c r="G51" i="154"/>
  <c r="F51" i="154"/>
  <c r="E51" i="154"/>
  <c r="D51" i="154"/>
  <c r="AA48" i="154"/>
  <c r="Z48" i="154"/>
  <c r="Y48" i="154"/>
  <c r="X48" i="154"/>
  <c r="W48" i="154"/>
  <c r="V48" i="154"/>
  <c r="U48" i="154"/>
  <c r="T48" i="154"/>
  <c r="S48" i="154"/>
  <c r="R48" i="154"/>
  <c r="Q48" i="154"/>
  <c r="P48" i="154"/>
  <c r="O48" i="154"/>
  <c r="N48" i="154"/>
  <c r="M48" i="154"/>
  <c r="L48" i="154"/>
  <c r="K48" i="154"/>
  <c r="J48" i="154"/>
  <c r="I48" i="154"/>
  <c r="H48" i="154"/>
  <c r="G48" i="154"/>
  <c r="F48" i="154"/>
  <c r="E48" i="154"/>
  <c r="D48" i="154"/>
  <c r="AA45" i="154"/>
  <c r="Z45" i="154"/>
  <c r="Y45" i="154"/>
  <c r="X45" i="154"/>
  <c r="W45" i="154"/>
  <c r="V45" i="154"/>
  <c r="U45" i="154"/>
  <c r="T45" i="154"/>
  <c r="S45" i="154"/>
  <c r="R45" i="154"/>
  <c r="Q45" i="154"/>
  <c r="P45" i="154"/>
  <c r="O45" i="154"/>
  <c r="N45" i="154"/>
  <c r="M45" i="154"/>
  <c r="L45" i="154"/>
  <c r="K45" i="154"/>
  <c r="J45" i="154"/>
  <c r="I45" i="154"/>
  <c r="H45" i="154"/>
  <c r="G45" i="154"/>
  <c r="F45" i="154"/>
  <c r="E45" i="154"/>
  <c r="D45" i="154"/>
  <c r="AA44" i="154"/>
  <c r="AA18" i="154" s="1"/>
  <c r="Z44" i="154"/>
  <c r="Y44" i="154"/>
  <c r="X44" i="154"/>
  <c r="X18" i="154" s="1"/>
  <c r="X16" i="154" s="1"/>
  <c r="X23" i="154" s="1"/>
  <c r="W44" i="154"/>
  <c r="W18" i="154" s="1"/>
  <c r="V44" i="154"/>
  <c r="U44" i="154"/>
  <c r="T44" i="154"/>
  <c r="T18" i="154" s="1"/>
  <c r="T16" i="154" s="1"/>
  <c r="T23" i="154" s="1"/>
  <c r="S44" i="154"/>
  <c r="S18" i="154" s="1"/>
  <c r="R44" i="154"/>
  <c r="Q44" i="154"/>
  <c r="P44" i="154"/>
  <c r="P18" i="154" s="1"/>
  <c r="P16" i="154" s="1"/>
  <c r="P23" i="154" s="1"/>
  <c r="O44" i="154"/>
  <c r="O18" i="154" s="1"/>
  <c r="N44" i="154"/>
  <c r="M44" i="154"/>
  <c r="L44" i="154"/>
  <c r="L18" i="154" s="1"/>
  <c r="L16" i="154" s="1"/>
  <c r="L23" i="154" s="1"/>
  <c r="K44" i="154"/>
  <c r="K18" i="154" s="1"/>
  <c r="J44" i="154"/>
  <c r="I44" i="154"/>
  <c r="H44" i="154"/>
  <c r="H18" i="154" s="1"/>
  <c r="H16" i="154" s="1"/>
  <c r="H23" i="154" s="1"/>
  <c r="G44" i="154"/>
  <c r="G18" i="154" s="1"/>
  <c r="F44" i="154"/>
  <c r="E44" i="154"/>
  <c r="D44" i="154"/>
  <c r="D18" i="154" s="1"/>
  <c r="D16" i="154" s="1"/>
  <c r="D23" i="154" s="1"/>
  <c r="AA22" i="154"/>
  <c r="Z22" i="154"/>
  <c r="Y22" i="154"/>
  <c r="X22" i="154"/>
  <c r="W22" i="154"/>
  <c r="V22" i="154"/>
  <c r="U22" i="154"/>
  <c r="T22" i="154"/>
  <c r="S22" i="154"/>
  <c r="R22" i="154"/>
  <c r="Q22" i="154"/>
  <c r="P22" i="154"/>
  <c r="O22" i="154"/>
  <c r="N22" i="154"/>
  <c r="M22" i="154"/>
  <c r="L22" i="154"/>
  <c r="K22" i="154"/>
  <c r="J22" i="154"/>
  <c r="I22" i="154"/>
  <c r="H22" i="154"/>
  <c r="G22" i="154"/>
  <c r="F22" i="154"/>
  <c r="E22" i="154"/>
  <c r="D22" i="154"/>
  <c r="Z18" i="154"/>
  <c r="Y18" i="154"/>
  <c r="V18" i="154"/>
  <c r="U18" i="154"/>
  <c r="U16" i="154" s="1"/>
  <c r="U23" i="154" s="1"/>
  <c r="R18" i="154"/>
  <c r="Q18" i="154"/>
  <c r="Q16" i="154" s="1"/>
  <c r="Q23" i="154" s="1"/>
  <c r="N18" i="154"/>
  <c r="M18" i="154"/>
  <c r="M16" i="154" s="1"/>
  <c r="M23" i="154" s="1"/>
  <c r="J18" i="154"/>
  <c r="I18" i="154"/>
  <c r="F18" i="154"/>
  <c r="E18" i="154"/>
  <c r="E16" i="154" s="1"/>
  <c r="E23" i="154" s="1"/>
  <c r="A8" i="154"/>
  <c r="F69" i="153"/>
  <c r="G69" i="153"/>
  <c r="J69" i="153"/>
  <c r="K69" i="153"/>
  <c r="K63" i="153" s="1"/>
  <c r="K19" i="153" s="1"/>
  <c r="K16" i="153" s="1"/>
  <c r="K23" i="153" s="1"/>
  <c r="N69" i="153"/>
  <c r="N63" i="153" s="1"/>
  <c r="N19" i="153" s="1"/>
  <c r="N16" i="153" s="1"/>
  <c r="N23" i="153" s="1"/>
  <c r="O69" i="153"/>
  <c r="O63" i="153" s="1"/>
  <c r="O19" i="153" s="1"/>
  <c r="O16" i="153" s="1"/>
  <c r="O23" i="153" s="1"/>
  <c r="R69" i="153"/>
  <c r="S69" i="153"/>
  <c r="S63" i="153" s="1"/>
  <c r="S19" i="153" s="1"/>
  <c r="S16" i="153" s="1"/>
  <c r="S23" i="153" s="1"/>
  <c r="V69" i="153"/>
  <c r="W69" i="153"/>
  <c r="W63" i="153" s="1"/>
  <c r="W19" i="153" s="1"/>
  <c r="W16" i="153" s="1"/>
  <c r="W23" i="153" s="1"/>
  <c r="Y78" i="153"/>
  <c r="Y76" i="153" s="1"/>
  <c r="AA72" i="153"/>
  <c r="Z72" i="153"/>
  <c r="Y72" i="153"/>
  <c r="X72" i="153"/>
  <c r="X69" i="153" s="1"/>
  <c r="X63" i="153" s="1"/>
  <c r="X19" i="153" s="1"/>
  <c r="X16" i="153" s="1"/>
  <c r="X23" i="153" s="1"/>
  <c r="W72" i="153"/>
  <c r="V72" i="153"/>
  <c r="U72" i="153"/>
  <c r="U69" i="153" s="1"/>
  <c r="U63" i="153" s="1"/>
  <c r="U19" i="153" s="1"/>
  <c r="T72" i="153"/>
  <c r="T69" i="153" s="1"/>
  <c r="T63" i="153" s="1"/>
  <c r="T19" i="153" s="1"/>
  <c r="S72" i="153"/>
  <c r="R72" i="153"/>
  <c r="Q72" i="153"/>
  <c r="Q69" i="153" s="1"/>
  <c r="Q63" i="153" s="1"/>
  <c r="Q19" i="153" s="1"/>
  <c r="P72" i="153"/>
  <c r="P69" i="153" s="1"/>
  <c r="P63" i="153" s="1"/>
  <c r="P19" i="153" s="1"/>
  <c r="O72" i="153"/>
  <c r="N72" i="153"/>
  <c r="M72" i="153"/>
  <c r="M69" i="153" s="1"/>
  <c r="M63" i="153" s="1"/>
  <c r="M19" i="153" s="1"/>
  <c r="L72" i="153"/>
  <c r="L69" i="153" s="1"/>
  <c r="L63" i="153" s="1"/>
  <c r="L19" i="153" s="1"/>
  <c r="L16" i="153" s="1"/>
  <c r="L23" i="153" s="1"/>
  <c r="K72" i="153"/>
  <c r="J72" i="153"/>
  <c r="I72" i="153"/>
  <c r="I69" i="153" s="1"/>
  <c r="I63" i="153" s="1"/>
  <c r="I19" i="153" s="1"/>
  <c r="H72" i="153"/>
  <c r="H69" i="153" s="1"/>
  <c r="H63" i="153" s="1"/>
  <c r="H19" i="153" s="1"/>
  <c r="H16" i="153" s="1"/>
  <c r="H23" i="153" s="1"/>
  <c r="G72" i="153"/>
  <c r="F72" i="153"/>
  <c r="E72" i="153"/>
  <c r="E69" i="153" s="1"/>
  <c r="E63" i="153" s="1"/>
  <c r="E19" i="153" s="1"/>
  <c r="D72" i="153"/>
  <c r="D69" i="153" s="1"/>
  <c r="D63" i="153" s="1"/>
  <c r="D19" i="153" s="1"/>
  <c r="AA69" i="153"/>
  <c r="Z69" i="153"/>
  <c r="AA67" i="153"/>
  <c r="Z67" i="153"/>
  <c r="Y67" i="153"/>
  <c r="X67" i="153"/>
  <c r="W67" i="153"/>
  <c r="V67" i="153"/>
  <c r="U67" i="153"/>
  <c r="T67" i="153"/>
  <c r="S67" i="153"/>
  <c r="R67" i="153"/>
  <c r="Q67" i="153"/>
  <c r="P67" i="153"/>
  <c r="O67" i="153"/>
  <c r="N67" i="153"/>
  <c r="M67" i="153"/>
  <c r="L67" i="153"/>
  <c r="K67" i="153"/>
  <c r="J67" i="153"/>
  <c r="I67" i="153"/>
  <c r="H67" i="153"/>
  <c r="G67" i="153"/>
  <c r="F67" i="153"/>
  <c r="E67" i="153"/>
  <c r="D67" i="153"/>
  <c r="AA66" i="153"/>
  <c r="Z66" i="153"/>
  <c r="Y66" i="153"/>
  <c r="X66" i="153"/>
  <c r="W66" i="153"/>
  <c r="V66" i="153"/>
  <c r="U66" i="153"/>
  <c r="T66" i="153"/>
  <c r="S66" i="153"/>
  <c r="R66" i="153"/>
  <c r="Q66" i="153"/>
  <c r="P66" i="153"/>
  <c r="O66" i="153"/>
  <c r="N66" i="153"/>
  <c r="M66" i="153"/>
  <c r="L66" i="153"/>
  <c r="K66" i="153"/>
  <c r="J66" i="153"/>
  <c r="I66" i="153"/>
  <c r="H66" i="153"/>
  <c r="G66" i="153"/>
  <c r="F66" i="153"/>
  <c r="E66" i="153"/>
  <c r="D66" i="153"/>
  <c r="AA65" i="153"/>
  <c r="Z65" i="153"/>
  <c r="Y65" i="153"/>
  <c r="X65" i="153"/>
  <c r="W65" i="153"/>
  <c r="V65" i="153"/>
  <c r="U65" i="153"/>
  <c r="T65" i="153"/>
  <c r="S65" i="153"/>
  <c r="R65" i="153"/>
  <c r="R63" i="153" s="1"/>
  <c r="R19" i="153" s="1"/>
  <c r="R16" i="153" s="1"/>
  <c r="R23" i="153" s="1"/>
  <c r="Q65" i="153"/>
  <c r="P65" i="153"/>
  <c r="O65" i="153"/>
  <c r="N65" i="153"/>
  <c r="M65" i="153"/>
  <c r="L65" i="153"/>
  <c r="K65" i="153"/>
  <c r="J65" i="153"/>
  <c r="I65" i="153"/>
  <c r="H65" i="153"/>
  <c r="G65" i="153"/>
  <c r="F65" i="153"/>
  <c r="E65" i="153"/>
  <c r="D65" i="153"/>
  <c r="AA63" i="153"/>
  <c r="AA19" i="153" s="1"/>
  <c r="AA16" i="153" s="1"/>
  <c r="AA23" i="153" s="1"/>
  <c r="Z63" i="153"/>
  <c r="Z19" i="153" s="1"/>
  <c r="Z16" i="153" s="1"/>
  <c r="Z23" i="153" s="1"/>
  <c r="G63" i="153"/>
  <c r="G19" i="153" s="1"/>
  <c r="G16" i="153" s="1"/>
  <c r="G23" i="153" s="1"/>
  <c r="AA51" i="153"/>
  <c r="Z51" i="153"/>
  <c r="Y51" i="153"/>
  <c r="X51" i="153"/>
  <c r="W51" i="153"/>
  <c r="V51" i="153"/>
  <c r="U51" i="153"/>
  <c r="T51" i="153"/>
  <c r="S51" i="153"/>
  <c r="R51" i="153"/>
  <c r="Q51" i="153"/>
  <c r="P51" i="153"/>
  <c r="O51" i="153"/>
  <c r="N51" i="153"/>
  <c r="M51" i="153"/>
  <c r="L51" i="153"/>
  <c r="K51" i="153"/>
  <c r="J51" i="153"/>
  <c r="I51" i="153"/>
  <c r="H51" i="153"/>
  <c r="G51" i="153"/>
  <c r="F51" i="153"/>
  <c r="E51" i="153"/>
  <c r="D51" i="153"/>
  <c r="AA48" i="153"/>
  <c r="Z48" i="153"/>
  <c r="Y48" i="153"/>
  <c r="X48" i="153"/>
  <c r="W48" i="153"/>
  <c r="V48" i="153"/>
  <c r="U48" i="153"/>
  <c r="T48" i="153"/>
  <c r="S48" i="153"/>
  <c r="R48" i="153"/>
  <c r="Q48" i="153"/>
  <c r="P48" i="153"/>
  <c r="O48" i="153"/>
  <c r="N48" i="153"/>
  <c r="M48" i="153"/>
  <c r="L48" i="153"/>
  <c r="K48" i="153"/>
  <c r="J48" i="153"/>
  <c r="I48" i="153"/>
  <c r="H48" i="153"/>
  <c r="G48" i="153"/>
  <c r="F48" i="153"/>
  <c r="E48" i="153"/>
  <c r="D48" i="153"/>
  <c r="AA45" i="153"/>
  <c r="Z45" i="153"/>
  <c r="Y45" i="153"/>
  <c r="X45" i="153"/>
  <c r="W45" i="153"/>
  <c r="V45" i="153"/>
  <c r="U45" i="153"/>
  <c r="T45" i="153"/>
  <c r="S45" i="153"/>
  <c r="R45" i="153"/>
  <c r="Q45" i="153"/>
  <c r="P45" i="153"/>
  <c r="O45" i="153"/>
  <c r="N45" i="153"/>
  <c r="M45" i="153"/>
  <c r="L45" i="153"/>
  <c r="K45" i="153"/>
  <c r="J45" i="153"/>
  <c r="I45" i="153"/>
  <c r="H45" i="153"/>
  <c r="G45" i="153"/>
  <c r="F45" i="153"/>
  <c r="E45" i="153"/>
  <c r="D45" i="153"/>
  <c r="AA44" i="153"/>
  <c r="Z44" i="153"/>
  <c r="Y44" i="153"/>
  <c r="Y18" i="153" s="1"/>
  <c r="X44" i="153"/>
  <c r="X18" i="153" s="1"/>
  <c r="W44" i="153"/>
  <c r="V44" i="153"/>
  <c r="U44" i="153"/>
  <c r="U18" i="153" s="1"/>
  <c r="T44" i="153"/>
  <c r="T18" i="153" s="1"/>
  <c r="S44" i="153"/>
  <c r="R44" i="153"/>
  <c r="Q44" i="153"/>
  <c r="Q18" i="153" s="1"/>
  <c r="P44" i="153"/>
  <c r="P18" i="153" s="1"/>
  <c r="O44" i="153"/>
  <c r="N44" i="153"/>
  <c r="M44" i="153"/>
  <c r="M18" i="153" s="1"/>
  <c r="L44" i="153"/>
  <c r="L18" i="153" s="1"/>
  <c r="K44" i="153"/>
  <c r="J44" i="153"/>
  <c r="I44" i="153"/>
  <c r="I18" i="153" s="1"/>
  <c r="H44" i="153"/>
  <c r="H18" i="153" s="1"/>
  <c r="G44" i="153"/>
  <c r="F44" i="153"/>
  <c r="E44" i="153"/>
  <c r="E18" i="153" s="1"/>
  <c r="D44" i="153"/>
  <c r="D18" i="153" s="1"/>
  <c r="AA22" i="153"/>
  <c r="Z22" i="153"/>
  <c r="Y22" i="153"/>
  <c r="X22" i="153"/>
  <c r="W22" i="153"/>
  <c r="V22" i="153"/>
  <c r="U22" i="153"/>
  <c r="T22" i="153"/>
  <c r="S22" i="153"/>
  <c r="R22" i="153"/>
  <c r="Q22" i="153"/>
  <c r="P22" i="153"/>
  <c r="O22" i="153"/>
  <c r="N22" i="153"/>
  <c r="M22" i="153"/>
  <c r="L22" i="153"/>
  <c r="K22" i="153"/>
  <c r="J22" i="153"/>
  <c r="I22" i="153"/>
  <c r="H22" i="153"/>
  <c r="G22" i="153"/>
  <c r="F22" i="153"/>
  <c r="E22" i="153"/>
  <c r="D22" i="153"/>
  <c r="AA18" i="153"/>
  <c r="Z18" i="153"/>
  <c r="W18" i="153"/>
  <c r="V18" i="153"/>
  <c r="S18" i="153"/>
  <c r="R18" i="153"/>
  <c r="O18" i="153"/>
  <c r="N18" i="153"/>
  <c r="K18" i="153"/>
  <c r="J18" i="153"/>
  <c r="G18" i="153"/>
  <c r="F18" i="153"/>
  <c r="A8" i="153"/>
  <c r="Q16" i="153" l="1"/>
  <c r="Q23" i="153" s="1"/>
  <c r="V16" i="154"/>
  <c r="V23" i="154" s="1"/>
  <c r="E16" i="153"/>
  <c r="E23" i="153" s="1"/>
  <c r="M16" i="153"/>
  <c r="M23" i="153" s="1"/>
  <c r="F16" i="154"/>
  <c r="F23" i="154" s="1"/>
  <c r="I16" i="154"/>
  <c r="I23" i="154" s="1"/>
  <c r="I16" i="153"/>
  <c r="I23" i="153" s="1"/>
  <c r="U16" i="153"/>
  <c r="U23" i="153" s="1"/>
  <c r="N16" i="154"/>
  <c r="N23" i="154" s="1"/>
  <c r="D16" i="153"/>
  <c r="D23" i="153" s="1"/>
  <c r="P16" i="153"/>
  <c r="P23" i="153" s="1"/>
  <c r="T16" i="153"/>
  <c r="T23" i="153" s="1"/>
  <c r="J16" i="154"/>
  <c r="J23" i="154" s="1"/>
  <c r="R16" i="154"/>
  <c r="R23" i="154" s="1"/>
  <c r="G16" i="154"/>
  <c r="G23" i="154" s="1"/>
  <c r="K16" i="154"/>
  <c r="K23" i="154" s="1"/>
  <c r="O16" i="154"/>
  <c r="O23" i="154" s="1"/>
  <c r="S16" i="154"/>
  <c r="S23" i="154" s="1"/>
  <c r="AA16" i="154"/>
  <c r="AA23" i="154" s="1"/>
  <c r="J63" i="153"/>
  <c r="J19" i="153" s="1"/>
  <c r="J16" i="153" s="1"/>
  <c r="J23" i="153" s="1"/>
  <c r="Y63" i="154"/>
  <c r="Y19" i="154" s="1"/>
  <c r="Y16" i="154" s="1"/>
  <c r="Y23" i="154" s="1"/>
  <c r="Y69" i="153"/>
  <c r="Y63" i="153" s="1"/>
  <c r="Y19" i="153" s="1"/>
  <c r="Y16" i="153" s="1"/>
  <c r="Y23" i="153" s="1"/>
  <c r="V63" i="153"/>
  <c r="V19" i="153" s="1"/>
  <c r="V16" i="153" s="1"/>
  <c r="V23" i="153" s="1"/>
  <c r="F63" i="153"/>
  <c r="F19" i="153" s="1"/>
  <c r="F16" i="153" s="1"/>
  <c r="F23" i="153" s="1"/>
  <c r="W67" i="151"/>
  <c r="Y67" i="151"/>
  <c r="Y66" i="151" s="1"/>
  <c r="Y65" i="151" s="1"/>
  <c r="X63" i="151"/>
  <c r="X19" i="151" s="1"/>
  <c r="AA72" i="151"/>
  <c r="AA69" i="151" s="1"/>
  <c r="AA63" i="151" s="1"/>
  <c r="AA19" i="151" s="1"/>
  <c r="Z72" i="151"/>
  <c r="Z69" i="151" s="1"/>
  <c r="Z63" i="151" s="1"/>
  <c r="Z19" i="151" s="1"/>
  <c r="Y72" i="151"/>
  <c r="Y69" i="151" s="1"/>
  <c r="X72" i="151"/>
  <c r="X69" i="151" s="1"/>
  <c r="W72" i="151"/>
  <c r="W69" i="151" s="1"/>
  <c r="W63" i="151" s="1"/>
  <c r="W19" i="151" s="1"/>
  <c r="V72" i="151"/>
  <c r="V69" i="151" s="1"/>
  <c r="V63" i="151" s="1"/>
  <c r="V19" i="151" s="1"/>
  <c r="U72" i="151"/>
  <c r="U69" i="151" s="1"/>
  <c r="U63" i="151" s="1"/>
  <c r="U19" i="151" s="1"/>
  <c r="T72" i="151"/>
  <c r="T69" i="151" s="1"/>
  <c r="T63" i="151" s="1"/>
  <c r="T19" i="151" s="1"/>
  <c r="S72" i="151"/>
  <c r="S69" i="151" s="1"/>
  <c r="S63" i="151" s="1"/>
  <c r="S19" i="151" s="1"/>
  <c r="R72" i="151"/>
  <c r="R69" i="151" s="1"/>
  <c r="R63" i="151" s="1"/>
  <c r="R19" i="151" s="1"/>
  <c r="Q72" i="151"/>
  <c r="Q69" i="151" s="1"/>
  <c r="Q63" i="151" s="1"/>
  <c r="Q19" i="151" s="1"/>
  <c r="P72" i="151"/>
  <c r="P69" i="151" s="1"/>
  <c r="P63" i="151" s="1"/>
  <c r="P19" i="151" s="1"/>
  <c r="O72" i="151"/>
  <c r="O69" i="151" s="1"/>
  <c r="O63" i="151" s="1"/>
  <c r="O19" i="151" s="1"/>
  <c r="N72" i="151"/>
  <c r="N69" i="151" s="1"/>
  <c r="N63" i="151" s="1"/>
  <c r="N19" i="151" s="1"/>
  <c r="M72" i="151"/>
  <c r="M69" i="151" s="1"/>
  <c r="M63" i="151" s="1"/>
  <c r="M19" i="151" s="1"/>
  <c r="L72" i="151"/>
  <c r="L69" i="151" s="1"/>
  <c r="L63" i="151" s="1"/>
  <c r="L19" i="151" s="1"/>
  <c r="K72" i="151"/>
  <c r="K69" i="151" s="1"/>
  <c r="K63" i="151" s="1"/>
  <c r="K19" i="151" s="1"/>
  <c r="J72" i="151"/>
  <c r="J69" i="151" s="1"/>
  <c r="J63" i="151" s="1"/>
  <c r="J19" i="151" s="1"/>
  <c r="I72" i="151"/>
  <c r="I69" i="151" s="1"/>
  <c r="I63" i="151" s="1"/>
  <c r="I19" i="151" s="1"/>
  <c r="H72" i="151"/>
  <c r="H69" i="151" s="1"/>
  <c r="H63" i="151" s="1"/>
  <c r="H19" i="151" s="1"/>
  <c r="G72" i="151"/>
  <c r="G69" i="151" s="1"/>
  <c r="G63" i="151" s="1"/>
  <c r="G19" i="151" s="1"/>
  <c r="F72" i="151"/>
  <c r="F69" i="151" s="1"/>
  <c r="F63" i="151" s="1"/>
  <c r="F19" i="151" s="1"/>
  <c r="E72" i="151"/>
  <c r="E69" i="151" s="1"/>
  <c r="E63" i="151" s="1"/>
  <c r="E19" i="151" s="1"/>
  <c r="D72" i="151"/>
  <c r="D69" i="151" s="1"/>
  <c r="D63" i="151" s="1"/>
  <c r="D19" i="151" s="1"/>
  <c r="E67" i="151"/>
  <c r="E66" i="151" s="1"/>
  <c r="E65" i="151" s="1"/>
  <c r="F67" i="151"/>
  <c r="F66" i="151" s="1"/>
  <c r="F65" i="151" s="1"/>
  <c r="G67" i="151"/>
  <c r="G66" i="151" s="1"/>
  <c r="G65" i="151" s="1"/>
  <c r="H67" i="151"/>
  <c r="H66" i="151" s="1"/>
  <c r="H65" i="151" s="1"/>
  <c r="I67" i="151"/>
  <c r="I66" i="151" s="1"/>
  <c r="I65" i="151" s="1"/>
  <c r="J67" i="151"/>
  <c r="J66" i="151" s="1"/>
  <c r="J65" i="151" s="1"/>
  <c r="K67" i="151"/>
  <c r="K66" i="151" s="1"/>
  <c r="K65" i="151" s="1"/>
  <c r="L67" i="151"/>
  <c r="L66" i="151" s="1"/>
  <c r="L65" i="151" s="1"/>
  <c r="M67" i="151"/>
  <c r="M66" i="151" s="1"/>
  <c r="M65" i="151" s="1"/>
  <c r="N67" i="151"/>
  <c r="N66" i="151" s="1"/>
  <c r="N65" i="151" s="1"/>
  <c r="O67" i="151"/>
  <c r="O66" i="151" s="1"/>
  <c r="O65" i="151" s="1"/>
  <c r="P67" i="151"/>
  <c r="P66" i="151" s="1"/>
  <c r="P65" i="151" s="1"/>
  <c r="Q67" i="151"/>
  <c r="Q66" i="151" s="1"/>
  <c r="Q65" i="151" s="1"/>
  <c r="R67" i="151"/>
  <c r="R66" i="151" s="1"/>
  <c r="R65" i="151" s="1"/>
  <c r="S67" i="151"/>
  <c r="S66" i="151" s="1"/>
  <c r="S65" i="151" s="1"/>
  <c r="T67" i="151"/>
  <c r="T66" i="151" s="1"/>
  <c r="T65" i="151" s="1"/>
  <c r="U67" i="151"/>
  <c r="U66" i="151" s="1"/>
  <c r="U65" i="151" s="1"/>
  <c r="V67" i="151"/>
  <c r="V66" i="151" s="1"/>
  <c r="V65" i="151" s="1"/>
  <c r="W66" i="151"/>
  <c r="W65" i="151" s="1"/>
  <c r="X67" i="151"/>
  <c r="X66" i="151" s="1"/>
  <c r="X65" i="151" s="1"/>
  <c r="Z67" i="151"/>
  <c r="Z66" i="151" s="1"/>
  <c r="Z65" i="151" s="1"/>
  <c r="AA67" i="151"/>
  <c r="AA66" i="151" s="1"/>
  <c r="AA65" i="151" s="1"/>
  <c r="D67" i="151"/>
  <c r="D66" i="151" s="1"/>
  <c r="D65" i="151" s="1"/>
  <c r="Y63" i="151" l="1"/>
  <c r="Y19" i="151" s="1"/>
  <c r="A8" i="151" l="1"/>
  <c r="AA22" i="151"/>
  <c r="Y22" i="151"/>
  <c r="W22" i="151"/>
  <c r="V22" i="151"/>
  <c r="U22" i="151"/>
  <c r="S22" i="151"/>
  <c r="R22" i="151"/>
  <c r="Q22" i="151"/>
  <c r="O22" i="151"/>
  <c r="N22" i="151"/>
  <c r="M22" i="151"/>
  <c r="K22" i="151"/>
  <c r="I22" i="151"/>
  <c r="G22" i="151"/>
  <c r="F22" i="151"/>
  <c r="E22" i="151"/>
  <c r="M51" i="151"/>
  <c r="K51" i="151"/>
  <c r="J51" i="151"/>
  <c r="I51" i="151"/>
  <c r="G51" i="151"/>
  <c r="F51" i="151"/>
  <c r="E51" i="151"/>
  <c r="AA51" i="151"/>
  <c r="Z51" i="151"/>
  <c r="Y51" i="151"/>
  <c r="X51" i="151"/>
  <c r="W51" i="151"/>
  <c r="V51" i="151"/>
  <c r="U51" i="151"/>
  <c r="T51" i="151"/>
  <c r="S51" i="151"/>
  <c r="R51" i="151"/>
  <c r="Q51" i="151"/>
  <c r="P51" i="151"/>
  <c r="O51" i="151"/>
  <c r="N51" i="151"/>
  <c r="L51" i="151"/>
  <c r="H51" i="151"/>
  <c r="D51" i="151"/>
  <c r="AA48" i="151"/>
  <c r="Z48" i="151"/>
  <c r="Y48" i="151"/>
  <c r="X48" i="151"/>
  <c r="W48" i="151"/>
  <c r="V48" i="151"/>
  <c r="U48" i="151"/>
  <c r="T48" i="151"/>
  <c r="S48" i="151"/>
  <c r="R48" i="151"/>
  <c r="Q48" i="151"/>
  <c r="P48" i="151"/>
  <c r="O48" i="151"/>
  <c r="N48" i="151"/>
  <c r="M48" i="151"/>
  <c r="L48" i="151"/>
  <c r="K48" i="151"/>
  <c r="J48" i="151"/>
  <c r="I48" i="151"/>
  <c r="H48" i="151"/>
  <c r="G48" i="151"/>
  <c r="F48" i="151"/>
  <c r="E48" i="151"/>
  <c r="D48" i="151"/>
  <c r="AA45" i="151"/>
  <c r="Z45" i="151"/>
  <c r="Y45" i="151"/>
  <c r="X45" i="151"/>
  <c r="W45" i="151"/>
  <c r="W44" i="151" s="1"/>
  <c r="W18" i="151" s="1"/>
  <c r="W16" i="151" s="1"/>
  <c r="W23" i="151" s="1"/>
  <c r="V45" i="151"/>
  <c r="U45" i="151"/>
  <c r="T45" i="151"/>
  <c r="S45" i="151"/>
  <c r="S44" i="151" s="1"/>
  <c r="S18" i="151" s="1"/>
  <c r="S16" i="151" s="1"/>
  <c r="S23" i="151" s="1"/>
  <c r="R45" i="151"/>
  <c r="Q45" i="151"/>
  <c r="P45" i="151"/>
  <c r="O45" i="151"/>
  <c r="O44" i="151" s="1"/>
  <c r="O18" i="151" s="1"/>
  <c r="O16" i="151" s="1"/>
  <c r="O23" i="151" s="1"/>
  <c r="N45" i="151"/>
  <c r="M45" i="151"/>
  <c r="L45" i="151"/>
  <c r="K45" i="151"/>
  <c r="J45" i="151"/>
  <c r="I45" i="151"/>
  <c r="H45" i="151"/>
  <c r="G45" i="151"/>
  <c r="F45" i="151"/>
  <c r="E45" i="151"/>
  <c r="D45" i="151"/>
  <c r="D44" i="151" s="1"/>
  <c r="D18" i="151" s="1"/>
  <c r="D16" i="151" s="1"/>
  <c r="D23" i="151" s="1"/>
  <c r="AA44" i="151"/>
  <c r="AA18" i="151" s="1"/>
  <c r="AA16" i="151" s="1"/>
  <c r="AA23" i="151" s="1"/>
  <c r="X44" i="151" l="1"/>
  <c r="X18" i="151" s="1"/>
  <c r="X16" i="151" s="1"/>
  <c r="X23" i="151" s="1"/>
  <c r="Q44" i="151"/>
  <c r="Q18" i="151" s="1"/>
  <c r="Q16" i="151" s="1"/>
  <c r="Q23" i="151" s="1"/>
  <c r="U44" i="151"/>
  <c r="U18" i="151" s="1"/>
  <c r="U16" i="151" s="1"/>
  <c r="U23" i="151" s="1"/>
  <c r="Y44" i="151"/>
  <c r="Y18" i="151" s="1"/>
  <c r="Y16" i="151" s="1"/>
  <c r="Y23" i="151" s="1"/>
  <c r="M44" i="151"/>
  <c r="M18" i="151" s="1"/>
  <c r="M16" i="151" s="1"/>
  <c r="M23" i="151" s="1"/>
  <c r="H44" i="151"/>
  <c r="H18" i="151" s="1"/>
  <c r="H16" i="151" s="1"/>
  <c r="H23" i="151" s="1"/>
  <c r="P44" i="151"/>
  <c r="P18" i="151" s="1"/>
  <c r="P16" i="151" s="1"/>
  <c r="P23" i="151" s="1"/>
  <c r="T44" i="151"/>
  <c r="T18" i="151" s="1"/>
  <c r="T16" i="151" s="1"/>
  <c r="T23" i="151" s="1"/>
  <c r="N44" i="151"/>
  <c r="N18" i="151" s="1"/>
  <c r="N16" i="151" s="1"/>
  <c r="N23" i="151" s="1"/>
  <c r="R44" i="151"/>
  <c r="R18" i="151" s="1"/>
  <c r="R16" i="151" s="1"/>
  <c r="R23" i="151" s="1"/>
  <c r="V44" i="151"/>
  <c r="V18" i="151" s="1"/>
  <c r="V16" i="151" s="1"/>
  <c r="V23" i="151" s="1"/>
  <c r="Z44" i="151"/>
  <c r="Z18" i="151" s="1"/>
  <c r="Z16" i="151" s="1"/>
  <c r="Z23" i="151" s="1"/>
  <c r="F44" i="151"/>
  <c r="F18" i="151" s="1"/>
  <c r="F16" i="151" s="1"/>
  <c r="F23" i="151" s="1"/>
  <c r="J44" i="151"/>
  <c r="J18" i="151" s="1"/>
  <c r="J16" i="151" s="1"/>
  <c r="J23" i="151" s="1"/>
  <c r="L44" i="151"/>
  <c r="L18" i="151" s="1"/>
  <c r="L16" i="151" s="1"/>
  <c r="L23" i="151" s="1"/>
  <c r="G44" i="151"/>
  <c r="G18" i="151" s="1"/>
  <c r="G16" i="151" s="1"/>
  <c r="G23" i="151" s="1"/>
  <c r="K44" i="151"/>
  <c r="K18" i="151" s="1"/>
  <c r="K16" i="151" s="1"/>
  <c r="K23" i="151" s="1"/>
  <c r="E44" i="151"/>
  <c r="E18" i="151" s="1"/>
  <c r="E16" i="151" s="1"/>
  <c r="E23" i="151" s="1"/>
  <c r="I44" i="151"/>
  <c r="I18" i="151" s="1"/>
  <c r="I16" i="151" s="1"/>
  <c r="I23" i="151" s="1"/>
  <c r="J22" i="151"/>
  <c r="Z22" i="151"/>
  <c r="D22" i="151"/>
  <c r="H22" i="151"/>
  <c r="L22" i="151"/>
  <c r="P22" i="151"/>
  <c r="T22" i="151"/>
  <c r="X22" i="151"/>
  <c r="I22" i="152" l="1"/>
  <c r="I23" i="152"/>
  <c r="I24" i="152"/>
  <c r="I25" i="152"/>
  <c r="I26" i="152"/>
  <c r="I27" i="152"/>
  <c r="I29" i="152"/>
  <c r="I30" i="152"/>
  <c r="I31" i="152"/>
  <c r="I32" i="152"/>
  <c r="I33" i="152"/>
  <c r="I34" i="152"/>
  <c r="I36" i="152"/>
  <c r="I37" i="152"/>
  <c r="I39" i="152"/>
  <c r="I40" i="152"/>
  <c r="I41" i="152"/>
  <c r="I42" i="152"/>
  <c r="I46" i="152"/>
  <c r="I47" i="152"/>
  <c r="I48" i="152"/>
  <c r="I49" i="152"/>
  <c r="I50" i="152"/>
  <c r="I51" i="152"/>
  <c r="I52" i="152"/>
  <c r="I53" i="152"/>
  <c r="I55" i="152"/>
  <c r="I56" i="152"/>
  <c r="I57" i="152"/>
  <c r="I60" i="152"/>
  <c r="I61" i="152"/>
  <c r="I62" i="152"/>
  <c r="I63" i="152"/>
  <c r="I64" i="152"/>
  <c r="I65" i="152"/>
  <c r="I66" i="152"/>
  <c r="I67" i="152"/>
  <c r="I69" i="152"/>
  <c r="I70" i="152"/>
  <c r="I71" i="152"/>
  <c r="I73" i="152"/>
  <c r="I74" i="152"/>
  <c r="I75" i="152"/>
  <c r="I76" i="152"/>
  <c r="I78" i="152"/>
  <c r="I79" i="152"/>
  <c r="I80" i="152"/>
  <c r="I81" i="152"/>
  <c r="I83" i="152"/>
  <c r="I84" i="152"/>
  <c r="I85" i="152"/>
  <c r="I86" i="152"/>
  <c r="I87" i="152"/>
  <c r="I88" i="152"/>
  <c r="H82" i="152"/>
  <c r="H77" i="152" s="1"/>
  <c r="H72" i="152"/>
  <c r="H68" i="152"/>
  <c r="H59" i="152"/>
  <c r="H54" i="152"/>
  <c r="H45" i="152"/>
  <c r="H38" i="152"/>
  <c r="H35" i="152"/>
  <c r="H28" i="152"/>
  <c r="H21" i="152"/>
  <c r="G82" i="152"/>
  <c r="G77" i="152" s="1"/>
  <c r="G72" i="152"/>
  <c r="G68" i="152"/>
  <c r="G58" i="152" s="1"/>
  <c r="G59" i="152"/>
  <c r="G54" i="152"/>
  <c r="G45" i="152"/>
  <c r="G44" i="152" s="1"/>
  <c r="G38" i="152"/>
  <c r="G35" i="152"/>
  <c r="G28" i="152"/>
  <c r="G21" i="152"/>
  <c r="G20" i="152" s="1"/>
  <c r="F82" i="152"/>
  <c r="F77" i="152" s="1"/>
  <c r="F72" i="152"/>
  <c r="F68" i="152"/>
  <c r="F59" i="152"/>
  <c r="F54" i="152"/>
  <c r="F45" i="152"/>
  <c r="F44" i="152" s="1"/>
  <c r="F38" i="152"/>
  <c r="F35" i="152"/>
  <c r="F28" i="152"/>
  <c r="F21" i="152"/>
  <c r="E82" i="152"/>
  <c r="E77" i="152" s="1"/>
  <c r="E72" i="152"/>
  <c r="E68" i="152"/>
  <c r="E59" i="152"/>
  <c r="E54" i="152"/>
  <c r="E45" i="152"/>
  <c r="E44" i="152" s="1"/>
  <c r="E38" i="152"/>
  <c r="E35" i="152"/>
  <c r="E28" i="152"/>
  <c r="E21" i="152"/>
  <c r="E20" i="152" s="1"/>
  <c r="D82" i="152"/>
  <c r="D77" i="152" s="1"/>
  <c r="D72" i="152"/>
  <c r="D68" i="152"/>
  <c r="D59" i="152"/>
  <c r="D58" i="152" s="1"/>
  <c r="D54" i="152"/>
  <c r="D45" i="152"/>
  <c r="D38" i="152"/>
  <c r="D35" i="152"/>
  <c r="D20" i="152" s="1"/>
  <c r="D19" i="152" s="1"/>
  <c r="D28" i="152"/>
  <c r="D21" i="152"/>
  <c r="C82" i="152"/>
  <c r="C72" i="152"/>
  <c r="I72" i="152" s="1"/>
  <c r="C68" i="152"/>
  <c r="C59" i="152"/>
  <c r="C54" i="152"/>
  <c r="C45" i="152"/>
  <c r="I45" i="152" s="1"/>
  <c r="C38" i="152"/>
  <c r="C35" i="152"/>
  <c r="C28" i="152"/>
  <c r="I28" i="152" s="1"/>
  <c r="C21" i="152"/>
  <c r="C20" i="152" s="1"/>
  <c r="C19" i="152" s="1"/>
  <c r="A8" i="152"/>
  <c r="I54" i="152" l="1"/>
  <c r="G19" i="152"/>
  <c r="G43" i="152"/>
  <c r="I35" i="152"/>
  <c r="I82" i="152"/>
  <c r="I38" i="152"/>
  <c r="C58" i="152"/>
  <c r="F20" i="152"/>
  <c r="F19" i="152" s="1"/>
  <c r="H58" i="152"/>
  <c r="I21" i="152"/>
  <c r="C44" i="152"/>
  <c r="I68" i="152"/>
  <c r="E19" i="152"/>
  <c r="D44" i="152"/>
  <c r="C77" i="152"/>
  <c r="I77" i="152" s="1"/>
  <c r="F58" i="152"/>
  <c r="F43" i="152" s="1"/>
  <c r="F18" i="152" s="1"/>
  <c r="F17" i="152" s="1"/>
  <c r="H20" i="152"/>
  <c r="H19" i="152" s="1"/>
  <c r="H44" i="152"/>
  <c r="I59" i="152"/>
  <c r="H43" i="152"/>
  <c r="E58" i="152"/>
  <c r="I58" i="152" s="1"/>
  <c r="D43" i="152"/>
  <c r="D18" i="152" s="1"/>
  <c r="D17" i="152" s="1"/>
  <c r="G18" i="152"/>
  <c r="G17" i="152" s="1"/>
  <c r="C43" i="152"/>
  <c r="E43" i="152" l="1"/>
  <c r="E18" i="152" s="1"/>
  <c r="E17" i="152" s="1"/>
  <c r="H18" i="152"/>
  <c r="H17" i="152" s="1"/>
  <c r="I44" i="152"/>
  <c r="I19" i="152"/>
  <c r="C18" i="152"/>
  <c r="I43" i="152"/>
  <c r="I20" i="152"/>
  <c r="A7" i="120"/>
  <c r="A7" i="119"/>
  <c r="AV42" i="126"/>
  <c r="AV41" i="126" s="1"/>
  <c r="AV39" i="126" s="1"/>
  <c r="AU42" i="126"/>
  <c r="AU41" i="126" s="1"/>
  <c r="AU39" i="126" s="1"/>
  <c r="AT42" i="126"/>
  <c r="AT41" i="126" s="1"/>
  <c r="AT39" i="126" s="1"/>
  <c r="AS42" i="126"/>
  <c r="AR42" i="126"/>
  <c r="AQ42" i="126"/>
  <c r="AQ41" i="126" s="1"/>
  <c r="AQ39" i="126" s="1"/>
  <c r="AP42" i="126"/>
  <c r="AP41" i="126" s="1"/>
  <c r="AP39" i="126" s="1"/>
  <c r="AO42" i="126"/>
  <c r="AO41" i="126" s="1"/>
  <c r="AO39" i="126" s="1"/>
  <c r="AV38" i="126"/>
  <c r="AU38" i="126"/>
  <c r="AT38" i="126"/>
  <c r="AS38" i="126"/>
  <c r="AR38" i="126"/>
  <c r="AQ38" i="126"/>
  <c r="AP38" i="126"/>
  <c r="AO38" i="126"/>
  <c r="AV37" i="126"/>
  <c r="AU37" i="126"/>
  <c r="AT37" i="126"/>
  <c r="AS37" i="126"/>
  <c r="AR37" i="126"/>
  <c r="AQ37" i="126"/>
  <c r="AP37" i="126"/>
  <c r="AO37" i="126"/>
  <c r="AV36" i="126"/>
  <c r="AV35" i="126" s="1"/>
  <c r="AU36" i="126"/>
  <c r="AT36" i="126"/>
  <c r="AS36" i="126"/>
  <c r="AR36" i="126"/>
  <c r="AQ36" i="126"/>
  <c r="AQ35" i="126" s="1"/>
  <c r="AP36" i="126"/>
  <c r="AO36" i="126"/>
  <c r="AU26" i="126"/>
  <c r="AU25" i="126" s="1"/>
  <c r="AS26" i="126"/>
  <c r="AS25" i="126" s="1"/>
  <c r="AR26" i="126"/>
  <c r="AR25" i="126" s="1"/>
  <c r="AP26" i="126"/>
  <c r="AP25" i="126" s="1"/>
  <c r="AN42" i="126"/>
  <c r="AN41" i="126" s="1"/>
  <c r="AN39" i="126" s="1"/>
  <c r="AN38" i="126"/>
  <c r="AN37" i="126"/>
  <c r="AN36" i="126"/>
  <c r="AN26" i="126"/>
  <c r="AN25" i="126" s="1"/>
  <c r="AS41" i="126"/>
  <c r="AS39" i="126" s="1"/>
  <c r="AR41" i="126"/>
  <c r="AR39" i="126" s="1"/>
  <c r="AV26" i="126"/>
  <c r="AV25" i="126" s="1"/>
  <c r="AT26" i="126"/>
  <c r="AT25" i="126" s="1"/>
  <c r="AQ26" i="126"/>
  <c r="AQ25" i="126" s="1"/>
  <c r="AO26" i="126"/>
  <c r="AO25" i="126" s="1"/>
  <c r="AV20" i="126"/>
  <c r="AV19" i="126" s="1"/>
  <c r="AU20" i="126"/>
  <c r="AT20" i="126"/>
  <c r="AT19" i="126" s="1"/>
  <c r="AS20" i="126"/>
  <c r="AS19" i="126" s="1"/>
  <c r="AR20" i="126"/>
  <c r="AR19" i="126" s="1"/>
  <c r="AQ20" i="126"/>
  <c r="AQ19" i="126" s="1"/>
  <c r="AP20" i="126"/>
  <c r="AP19" i="126" s="1"/>
  <c r="AO20" i="126"/>
  <c r="AO19" i="126" s="1"/>
  <c r="AN20" i="126"/>
  <c r="AN19" i="126" s="1"/>
  <c r="AU19" i="126"/>
  <c r="A7" i="126"/>
  <c r="AM41" i="126"/>
  <c r="AM39" i="126" s="1"/>
  <c r="AL41" i="126"/>
  <c r="AL39" i="126" s="1"/>
  <c r="AK41" i="126"/>
  <c r="AJ41" i="126"/>
  <c r="AJ39" i="126" s="1"/>
  <c r="AI41" i="126"/>
  <c r="AI39" i="126" s="1"/>
  <c r="AH41" i="126"/>
  <c r="AH39" i="126" s="1"/>
  <c r="AG41" i="126"/>
  <c r="AG39" i="126" s="1"/>
  <c r="AF41" i="126"/>
  <c r="AF39" i="126" s="1"/>
  <c r="AE41" i="126"/>
  <c r="AE39" i="126" s="1"/>
  <c r="AK39" i="126"/>
  <c r="AM35" i="126"/>
  <c r="AL35" i="126"/>
  <c r="AK35" i="126"/>
  <c r="AJ35" i="126"/>
  <c r="AI35" i="126"/>
  <c r="AH35" i="126"/>
  <c r="AG35" i="126"/>
  <c r="AF35" i="126"/>
  <c r="AE35" i="126"/>
  <c r="AM26" i="126"/>
  <c r="AM25" i="126" s="1"/>
  <c r="AL26" i="126"/>
  <c r="AL25" i="126" s="1"/>
  <c r="AK26" i="126"/>
  <c r="AK25" i="126" s="1"/>
  <c r="AJ26" i="126"/>
  <c r="AJ25" i="126" s="1"/>
  <c r="AI26" i="126"/>
  <c r="AI25" i="126" s="1"/>
  <c r="AH26" i="126"/>
  <c r="AH25" i="126" s="1"/>
  <c r="AF26" i="126"/>
  <c r="AF25" i="126" s="1"/>
  <c r="AE26" i="126"/>
  <c r="AE25" i="126" s="1"/>
  <c r="AG26" i="126"/>
  <c r="AG25" i="126" s="1"/>
  <c r="AM20" i="126"/>
  <c r="AM19" i="126" s="1"/>
  <c r="AL20" i="126"/>
  <c r="AL19" i="126" s="1"/>
  <c r="AK20" i="126"/>
  <c r="AK19" i="126" s="1"/>
  <c r="AJ20" i="126"/>
  <c r="AJ19" i="126" s="1"/>
  <c r="AI20" i="126"/>
  <c r="AI19" i="126" s="1"/>
  <c r="AH20" i="126"/>
  <c r="AH19" i="126" s="1"/>
  <c r="AG20" i="126"/>
  <c r="AG19" i="126" s="1"/>
  <c r="AF20" i="126"/>
  <c r="AF19" i="126" s="1"/>
  <c r="AE20" i="126"/>
  <c r="AE19" i="126" s="1"/>
  <c r="AD41" i="126"/>
  <c r="AD39" i="126" s="1"/>
  <c r="AC41" i="126"/>
  <c r="AC39" i="126" s="1"/>
  <c r="AB41" i="126"/>
  <c r="AB39" i="126" s="1"/>
  <c r="AA41" i="126"/>
  <c r="AA39" i="126" s="1"/>
  <c r="Z41" i="126"/>
  <c r="Z39" i="126" s="1"/>
  <c r="Y41" i="126"/>
  <c r="Y39" i="126" s="1"/>
  <c r="X41" i="126"/>
  <c r="X39" i="126" s="1"/>
  <c r="W41" i="126"/>
  <c r="W39" i="126" s="1"/>
  <c r="V41" i="126"/>
  <c r="V39" i="126" s="1"/>
  <c r="AD35" i="126"/>
  <c r="AC35" i="126"/>
  <c r="AC32" i="126" s="1"/>
  <c r="AB35" i="126"/>
  <c r="AA35" i="126"/>
  <c r="Z35" i="126"/>
  <c r="Y35" i="126"/>
  <c r="X35" i="126"/>
  <c r="W35" i="126"/>
  <c r="V35" i="126"/>
  <c r="AD26" i="126"/>
  <c r="AD25" i="126" s="1"/>
  <c r="AC26" i="126"/>
  <c r="AC25" i="126" s="1"/>
  <c r="Y26" i="126"/>
  <c r="Y25" i="126" s="1"/>
  <c r="X26" i="126"/>
  <c r="X25" i="126" s="1"/>
  <c r="W26" i="126"/>
  <c r="W25" i="126" s="1"/>
  <c r="V26" i="126"/>
  <c r="V25" i="126" s="1"/>
  <c r="AB26" i="126"/>
  <c r="AB25" i="126" s="1"/>
  <c r="AA26" i="126"/>
  <c r="AA25" i="126" s="1"/>
  <c r="Z26" i="126"/>
  <c r="Z25" i="126" s="1"/>
  <c r="AD20" i="126"/>
  <c r="AD19" i="126" s="1"/>
  <c r="AC20" i="126"/>
  <c r="AC19" i="126" s="1"/>
  <c r="AB20" i="126"/>
  <c r="AB19" i="126" s="1"/>
  <c r="AA20" i="126"/>
  <c r="AA19" i="126" s="1"/>
  <c r="Z20" i="126"/>
  <c r="Z19" i="126" s="1"/>
  <c r="Y20" i="126"/>
  <c r="Y19" i="126" s="1"/>
  <c r="X20" i="126"/>
  <c r="X19" i="126" s="1"/>
  <c r="W20" i="126"/>
  <c r="W19" i="126" s="1"/>
  <c r="V20" i="126"/>
  <c r="V19" i="126" s="1"/>
  <c r="U41" i="126"/>
  <c r="U39" i="126" s="1"/>
  <c r="T41" i="126"/>
  <c r="T39" i="126" s="1"/>
  <c r="S41" i="126"/>
  <c r="S39" i="126" s="1"/>
  <c r="R41" i="126"/>
  <c r="R39" i="126" s="1"/>
  <c r="Q41" i="126"/>
  <c r="Q39" i="126" s="1"/>
  <c r="P41" i="126"/>
  <c r="P39" i="126" s="1"/>
  <c r="O41" i="126"/>
  <c r="O39" i="126" s="1"/>
  <c r="N41" i="126"/>
  <c r="N39" i="126" s="1"/>
  <c r="M41" i="126"/>
  <c r="M39" i="126" s="1"/>
  <c r="U35" i="126"/>
  <c r="T35" i="126"/>
  <c r="S35" i="126"/>
  <c r="R35" i="126"/>
  <c r="Q35" i="126"/>
  <c r="P35" i="126"/>
  <c r="O35" i="126"/>
  <c r="N35" i="126"/>
  <c r="M35" i="126"/>
  <c r="U26" i="126"/>
  <c r="U25" i="126" s="1"/>
  <c r="T26" i="126"/>
  <c r="T25" i="126" s="1"/>
  <c r="S26" i="126"/>
  <c r="S25" i="126" s="1"/>
  <c r="R26" i="126"/>
  <c r="R25" i="126" s="1"/>
  <c r="Q26" i="126"/>
  <c r="Q25" i="126" s="1"/>
  <c r="P26" i="126"/>
  <c r="P25" i="126" s="1"/>
  <c r="O26" i="126"/>
  <c r="O25" i="126" s="1"/>
  <c r="N26" i="126"/>
  <c r="N25" i="126" s="1"/>
  <c r="M26" i="126"/>
  <c r="M25" i="126" s="1"/>
  <c r="U20" i="126"/>
  <c r="U19" i="126" s="1"/>
  <c r="T20" i="126"/>
  <c r="T19" i="126" s="1"/>
  <c r="S20" i="126"/>
  <c r="R20" i="126"/>
  <c r="R19" i="126" s="1"/>
  <c r="Q20" i="126"/>
  <c r="Q19" i="126" s="1"/>
  <c r="P20" i="126"/>
  <c r="P19" i="126" s="1"/>
  <c r="O20" i="126"/>
  <c r="O19" i="126" s="1"/>
  <c r="N20" i="126"/>
  <c r="N19" i="126" s="1"/>
  <c r="M20" i="126"/>
  <c r="M19" i="126" s="1"/>
  <c r="S19" i="126"/>
  <c r="L41" i="126"/>
  <c r="L39" i="126" s="1"/>
  <c r="K41" i="126"/>
  <c r="K39" i="126" s="1"/>
  <c r="J41" i="126"/>
  <c r="J39" i="126" s="1"/>
  <c r="I41" i="126"/>
  <c r="I39" i="126" s="1"/>
  <c r="H41" i="126"/>
  <c r="H39" i="126" s="1"/>
  <c r="G41" i="126"/>
  <c r="G39" i="126" s="1"/>
  <c r="F41" i="126"/>
  <c r="F39" i="126" s="1"/>
  <c r="E41" i="126"/>
  <c r="E39" i="126" s="1"/>
  <c r="D41" i="126"/>
  <c r="D39" i="126" s="1"/>
  <c r="L35" i="126"/>
  <c r="K35" i="126"/>
  <c r="J35" i="126"/>
  <c r="I35" i="126"/>
  <c r="H35" i="126"/>
  <c r="G35" i="126"/>
  <c r="F35" i="126"/>
  <c r="E35" i="126"/>
  <c r="D35" i="126"/>
  <c r="L26" i="126"/>
  <c r="L25" i="126" s="1"/>
  <c r="K26" i="126"/>
  <c r="K25" i="126" s="1"/>
  <c r="J26" i="126"/>
  <c r="J25" i="126" s="1"/>
  <c r="I26" i="126"/>
  <c r="I25" i="126" s="1"/>
  <c r="H26" i="126"/>
  <c r="H25" i="126" s="1"/>
  <c r="G26" i="126"/>
  <c r="G25" i="126" s="1"/>
  <c r="F26" i="126"/>
  <c r="F25" i="126" s="1"/>
  <c r="E26" i="126"/>
  <c r="E25" i="126" s="1"/>
  <c r="D26" i="126"/>
  <c r="D25" i="126" s="1"/>
  <c r="L20" i="126"/>
  <c r="L19" i="126" s="1"/>
  <c r="K20" i="126"/>
  <c r="K19" i="126" s="1"/>
  <c r="J20" i="126"/>
  <c r="J19" i="126" s="1"/>
  <c r="I20" i="126"/>
  <c r="I19" i="126" s="1"/>
  <c r="H20" i="126"/>
  <c r="H19" i="126" s="1"/>
  <c r="G20" i="126"/>
  <c r="G19" i="126" s="1"/>
  <c r="F20" i="126"/>
  <c r="F19" i="126" s="1"/>
  <c r="E20" i="126"/>
  <c r="E19" i="126" s="1"/>
  <c r="D20" i="126"/>
  <c r="D19" i="126" s="1"/>
  <c r="Q32" i="126" l="1"/>
  <c r="X32" i="126"/>
  <c r="R32" i="126"/>
  <c r="AR35" i="126"/>
  <c r="P32" i="126"/>
  <c r="P18" i="126" s="1"/>
  <c r="P15" i="126" s="1"/>
  <c r="AE32" i="126"/>
  <c r="AS35" i="126"/>
  <c r="C17" i="152"/>
  <c r="I17" i="152" s="1"/>
  <c r="I18" i="152"/>
  <c r="AK32" i="126"/>
  <c r="AD32" i="126"/>
  <c r="F32" i="126"/>
  <c r="AN35" i="126"/>
  <c r="AN32" i="126" s="1"/>
  <c r="AN18" i="126" s="1"/>
  <c r="AN15" i="126" s="1"/>
  <c r="W32" i="126"/>
  <c r="AF32" i="126"/>
  <c r="AP35" i="126"/>
  <c r="AP32" i="126" s="1"/>
  <c r="AP18" i="126" s="1"/>
  <c r="AP15" i="126" s="1"/>
  <c r="M32" i="126"/>
  <c r="M18" i="126" s="1"/>
  <c r="M15" i="126" s="1"/>
  <c r="AO35" i="126"/>
  <c r="AO32" i="126" s="1"/>
  <c r="AO18" i="126" s="1"/>
  <c r="AO15" i="126" s="1"/>
  <c r="AG32" i="126"/>
  <c r="AG18" i="126" s="1"/>
  <c r="AG15" i="126" s="1"/>
  <c r="AB32" i="126"/>
  <c r="G32" i="126"/>
  <c r="G18" i="126" s="1"/>
  <c r="G15" i="126" s="1"/>
  <c r="AC18" i="126"/>
  <c r="AC15" i="126" s="1"/>
  <c r="AD18" i="126"/>
  <c r="AD15" i="126" s="1"/>
  <c r="V32" i="126"/>
  <c r="AS32" i="126"/>
  <c r="AS18" i="126" s="1"/>
  <c r="AS15" i="126" s="1"/>
  <c r="AM32" i="126"/>
  <c r="AM18" i="126" s="1"/>
  <c r="AM15" i="126" s="1"/>
  <c r="AL32" i="126"/>
  <c r="AL18" i="126" s="1"/>
  <c r="AL15" i="126" s="1"/>
  <c r="Q18" i="126"/>
  <c r="Q15" i="126" s="1"/>
  <c r="R18" i="126"/>
  <c r="R15" i="126" s="1"/>
  <c r="K32" i="126"/>
  <c r="K18" i="126" s="1"/>
  <c r="K15" i="126" s="1"/>
  <c r="AQ32" i="126"/>
  <c r="AQ18" i="126" s="1"/>
  <c r="AQ15" i="126" s="1"/>
  <c r="F18" i="126"/>
  <c r="F15" i="126" s="1"/>
  <c r="L32" i="126"/>
  <c r="L18" i="126" s="1"/>
  <c r="L15" i="126" s="1"/>
  <c r="AR32" i="126"/>
  <c r="AR18" i="126" s="1"/>
  <c r="AR15" i="126" s="1"/>
  <c r="AE18" i="126"/>
  <c r="AE15" i="126" s="1"/>
  <c r="AF18" i="126"/>
  <c r="AF15" i="126" s="1"/>
  <c r="S32" i="126"/>
  <c r="S18" i="126" s="1"/>
  <c r="S15" i="126" s="1"/>
  <c r="V18" i="126"/>
  <c r="V15" i="126" s="1"/>
  <c r="AH32" i="126"/>
  <c r="AH18" i="126" s="1"/>
  <c r="AH15" i="126" s="1"/>
  <c r="AU35" i="126"/>
  <c r="AU32" i="126" s="1"/>
  <c r="AU18" i="126" s="1"/>
  <c r="AU15" i="126" s="1"/>
  <c r="W18" i="126"/>
  <c r="W15" i="126" s="1"/>
  <c r="AI32" i="126"/>
  <c r="AI18" i="126" s="1"/>
  <c r="AI15" i="126" s="1"/>
  <c r="AT35" i="126"/>
  <c r="AT32" i="126" s="1"/>
  <c r="AT18" i="126" s="1"/>
  <c r="AT15" i="126" s="1"/>
  <c r="AA32" i="126"/>
  <c r="AA18" i="126" s="1"/>
  <c r="AA15" i="126" s="1"/>
  <c r="H32" i="126"/>
  <c r="H18" i="126" s="1"/>
  <c r="H15" i="126" s="1"/>
  <c r="X18" i="126"/>
  <c r="X15" i="126" s="1"/>
  <c r="Y32" i="126"/>
  <c r="Y18" i="126" s="1"/>
  <c r="Y15" i="126" s="1"/>
  <c r="AJ32" i="126"/>
  <c r="AJ18" i="126" s="1"/>
  <c r="AJ15" i="126" s="1"/>
  <c r="Z32" i="126"/>
  <c r="Z18" i="126" s="1"/>
  <c r="Z15" i="126" s="1"/>
  <c r="AV32" i="126"/>
  <c r="AV18" i="126" s="1"/>
  <c r="AV15" i="126" s="1"/>
  <c r="AK18" i="126"/>
  <c r="AK15" i="126" s="1"/>
  <c r="AB18" i="126"/>
  <c r="AB15" i="126" s="1"/>
  <c r="U32" i="126"/>
  <c r="U18" i="126" s="1"/>
  <c r="U15" i="126" s="1"/>
  <c r="O32" i="126"/>
  <c r="O18" i="126" s="1"/>
  <c r="O15" i="126" s="1"/>
  <c r="T32" i="126"/>
  <c r="T18" i="126" s="1"/>
  <c r="T15" i="126" s="1"/>
  <c r="N32" i="126"/>
  <c r="N18" i="126" s="1"/>
  <c r="N15" i="126" s="1"/>
  <c r="E32" i="126"/>
  <c r="E18" i="126" s="1"/>
  <c r="E15" i="126" s="1"/>
  <c r="I32" i="126"/>
  <c r="I18" i="126" s="1"/>
  <c r="I15" i="126" s="1"/>
  <c r="D32" i="126"/>
  <c r="D18" i="126" s="1"/>
  <c r="D15" i="126" s="1"/>
  <c r="J32" i="126"/>
  <c r="J18" i="126" s="1"/>
  <c r="J15" i="126" s="1"/>
  <c r="BF42" i="125" l="1"/>
  <c r="BF40" i="125" s="1"/>
  <c r="BE42" i="125"/>
  <c r="BE40" i="125" s="1"/>
  <c r="BD42" i="125"/>
  <c r="BD40" i="125" s="1"/>
  <c r="BC42" i="125"/>
  <c r="BC40" i="125" s="1"/>
  <c r="BB42" i="125"/>
  <c r="BB40" i="125" s="1"/>
  <c r="BA42" i="125"/>
  <c r="AZ42" i="125"/>
  <c r="AZ40" i="125" s="1"/>
  <c r="AY42" i="125"/>
  <c r="AY40" i="125" s="1"/>
  <c r="AX42" i="125"/>
  <c r="AX40" i="125" s="1"/>
  <c r="BA40" i="125"/>
  <c r="BF36" i="125"/>
  <c r="BF33" i="125" s="1"/>
  <c r="BE36" i="125"/>
  <c r="BD36" i="125"/>
  <c r="BC36" i="125"/>
  <c r="BB36" i="125"/>
  <c r="BA36" i="125"/>
  <c r="AZ36" i="125"/>
  <c r="AY36" i="125"/>
  <c r="AX36" i="125"/>
  <c r="BE33" i="125"/>
  <c r="BF27" i="125"/>
  <c r="BF26" i="125" s="1"/>
  <c r="BE27" i="125"/>
  <c r="BE26" i="125" s="1"/>
  <c r="BD27" i="125"/>
  <c r="BD26" i="125" s="1"/>
  <c r="BC27" i="125"/>
  <c r="BC26" i="125" s="1"/>
  <c r="BB27" i="125"/>
  <c r="BB26" i="125" s="1"/>
  <c r="BA27" i="125"/>
  <c r="BA26" i="125" s="1"/>
  <c r="AZ27" i="125"/>
  <c r="AZ26" i="125" s="1"/>
  <c r="AY27" i="125"/>
  <c r="AY26" i="125" s="1"/>
  <c r="AX27" i="125"/>
  <c r="AX26" i="125" s="1"/>
  <c r="BF21" i="125"/>
  <c r="BF20" i="125" s="1"/>
  <c r="BE21" i="125"/>
  <c r="BE20" i="125" s="1"/>
  <c r="BD21" i="125"/>
  <c r="BD20" i="125" s="1"/>
  <c r="BC21" i="125"/>
  <c r="BC20" i="125" s="1"/>
  <c r="BB21" i="125"/>
  <c r="BB20" i="125" s="1"/>
  <c r="BA21" i="125"/>
  <c r="BA20" i="125" s="1"/>
  <c r="AZ21" i="125"/>
  <c r="AZ20" i="125" s="1"/>
  <c r="AY21" i="125"/>
  <c r="AY20" i="125" s="1"/>
  <c r="AX21" i="125"/>
  <c r="AX20" i="125" s="1"/>
  <c r="AW42" i="125"/>
  <c r="AW40" i="125" s="1"/>
  <c r="AV42" i="125"/>
  <c r="AV40" i="125" s="1"/>
  <c r="AU42" i="125"/>
  <c r="AU40" i="125" s="1"/>
  <c r="AT42" i="125"/>
  <c r="AT40" i="125" s="1"/>
  <c r="AS42" i="125"/>
  <c r="AS40" i="125" s="1"/>
  <c r="AR42" i="125"/>
  <c r="AR40" i="125" s="1"/>
  <c r="AQ42" i="125"/>
  <c r="AQ40" i="125" s="1"/>
  <c r="AP42" i="125"/>
  <c r="AP40" i="125" s="1"/>
  <c r="AO42" i="125"/>
  <c r="AO40" i="125" s="1"/>
  <c r="AW36" i="125"/>
  <c r="AV36" i="125"/>
  <c r="AU36" i="125"/>
  <c r="AT36" i="125"/>
  <c r="AS36" i="125"/>
  <c r="AR36" i="125"/>
  <c r="AQ36" i="125"/>
  <c r="AQ33" i="125" s="1"/>
  <c r="AP36" i="125"/>
  <c r="AO36" i="125"/>
  <c r="AW33" i="125"/>
  <c r="AT33" i="125"/>
  <c r="AS27" i="125"/>
  <c r="AS26" i="125" s="1"/>
  <c r="AR27" i="125"/>
  <c r="AR26" i="125" s="1"/>
  <c r="AQ27" i="125"/>
  <c r="AQ26" i="125" s="1"/>
  <c r="AP27" i="125"/>
  <c r="AP26" i="125" s="1"/>
  <c r="AO27" i="125"/>
  <c r="AO26" i="125" s="1"/>
  <c r="AW27" i="125"/>
  <c r="AW26" i="125" s="1"/>
  <c r="AV27" i="125"/>
  <c r="AV26" i="125" s="1"/>
  <c r="AU27" i="125"/>
  <c r="AU26" i="125" s="1"/>
  <c r="AT27" i="125"/>
  <c r="AT26" i="125"/>
  <c r="AW21" i="125"/>
  <c r="AW20" i="125" s="1"/>
  <c r="AV21" i="125"/>
  <c r="AV20" i="125" s="1"/>
  <c r="AU21" i="125"/>
  <c r="AU20" i="125" s="1"/>
  <c r="AT21" i="125"/>
  <c r="AT20" i="125" s="1"/>
  <c r="AS21" i="125"/>
  <c r="AS20" i="125" s="1"/>
  <c r="AR21" i="125"/>
  <c r="AQ21" i="125"/>
  <c r="AP21" i="125"/>
  <c r="AP20" i="125" s="1"/>
  <c r="AO21" i="125"/>
  <c r="AO20" i="125" s="1"/>
  <c r="AR20" i="125"/>
  <c r="AQ20" i="125"/>
  <c r="AN42" i="125"/>
  <c r="AN40" i="125" s="1"/>
  <c r="AM42" i="125"/>
  <c r="AM40" i="125" s="1"/>
  <c r="AL42" i="125"/>
  <c r="AL40" i="125" s="1"/>
  <c r="AK42" i="125"/>
  <c r="AK40" i="125" s="1"/>
  <c r="AJ42" i="125"/>
  <c r="AJ40" i="125" s="1"/>
  <c r="AI42" i="125"/>
  <c r="AH42" i="125"/>
  <c r="AH40" i="125" s="1"/>
  <c r="AG42" i="125"/>
  <c r="AG40" i="125" s="1"/>
  <c r="AF42" i="125"/>
  <c r="AF40" i="125" s="1"/>
  <c r="AI40" i="125"/>
  <c r="AN36" i="125"/>
  <c r="AN33" i="125" s="1"/>
  <c r="AM36" i="125"/>
  <c r="AL36" i="125"/>
  <c r="AK36" i="125"/>
  <c r="AJ36" i="125"/>
  <c r="AI36" i="125"/>
  <c r="AH36" i="125"/>
  <c r="AH33" i="125" s="1"/>
  <c r="AG36" i="125"/>
  <c r="AF36" i="125"/>
  <c r="AM27" i="125"/>
  <c r="AM26" i="125" s="1"/>
  <c r="AL27" i="125"/>
  <c r="AL26" i="125" s="1"/>
  <c r="AK27" i="125"/>
  <c r="AK26" i="125" s="1"/>
  <c r="AJ27" i="125"/>
  <c r="AJ26" i="125" s="1"/>
  <c r="AI27" i="125"/>
  <c r="AI26" i="125" s="1"/>
  <c r="AN27" i="125"/>
  <c r="AN26" i="125" s="1"/>
  <c r="AH27" i="125"/>
  <c r="AH26" i="125" s="1"/>
  <c r="AG27" i="125"/>
  <c r="AG26" i="125" s="1"/>
  <c r="AF27" i="125"/>
  <c r="AF26" i="125" s="1"/>
  <c r="AN21" i="125"/>
  <c r="AN20" i="125" s="1"/>
  <c r="AM21" i="125"/>
  <c r="AM20" i="125" s="1"/>
  <c r="AL21" i="125"/>
  <c r="AL20" i="125" s="1"/>
  <c r="AK21" i="125"/>
  <c r="AK20" i="125" s="1"/>
  <c r="AJ21" i="125"/>
  <c r="AJ20" i="125" s="1"/>
  <c r="AI21" i="125"/>
  <c r="AI20" i="125" s="1"/>
  <c r="AH21" i="125"/>
  <c r="AH20" i="125" s="1"/>
  <c r="AG21" i="125"/>
  <c r="AG20" i="125" s="1"/>
  <c r="AF21" i="125"/>
  <c r="AF20" i="125" s="1"/>
  <c r="AE42" i="125"/>
  <c r="AE40" i="125" s="1"/>
  <c r="AD42" i="125"/>
  <c r="AD40" i="125" s="1"/>
  <c r="AC42" i="125"/>
  <c r="AC40" i="125" s="1"/>
  <c r="AB42" i="125"/>
  <c r="AB40" i="125" s="1"/>
  <c r="AA42" i="125"/>
  <c r="AA40" i="125" s="1"/>
  <c r="Z42" i="125"/>
  <c r="Z40" i="125" s="1"/>
  <c r="Y42" i="125"/>
  <c r="X42" i="125"/>
  <c r="X40" i="125" s="1"/>
  <c r="W42" i="125"/>
  <c r="W40" i="125" s="1"/>
  <c r="W33" i="125" s="1"/>
  <c r="Y40" i="125"/>
  <c r="AE36" i="125"/>
  <c r="AD36" i="125"/>
  <c r="AC36" i="125"/>
  <c r="AB36" i="125"/>
  <c r="AA36" i="125"/>
  <c r="Z36" i="125"/>
  <c r="Y36" i="125"/>
  <c r="X36" i="125"/>
  <c r="W36" i="125"/>
  <c r="AB33" i="125"/>
  <c r="Y33" i="125"/>
  <c r="AD27" i="125"/>
  <c r="AD26" i="125" s="1"/>
  <c r="AC27" i="125"/>
  <c r="AC26" i="125" s="1"/>
  <c r="AB27" i="125"/>
  <c r="AB26" i="125" s="1"/>
  <c r="AA27" i="125"/>
  <c r="AA26" i="125" s="1"/>
  <c r="Z27" i="125"/>
  <c r="Z26" i="125" s="1"/>
  <c r="Y27" i="125"/>
  <c r="Y26" i="125" s="1"/>
  <c r="X27" i="125"/>
  <c r="X26" i="125" s="1"/>
  <c r="AE27" i="125"/>
  <c r="AE26" i="125" s="1"/>
  <c r="W27" i="125"/>
  <c r="W26" i="125" s="1"/>
  <c r="AE21" i="125"/>
  <c r="AE20" i="125" s="1"/>
  <c r="AD21" i="125"/>
  <c r="AD20" i="125" s="1"/>
  <c r="AC21" i="125"/>
  <c r="AC20" i="125" s="1"/>
  <c r="AB21" i="125"/>
  <c r="AB20" i="125" s="1"/>
  <c r="AA21" i="125"/>
  <c r="AA20" i="125" s="1"/>
  <c r="Z21" i="125"/>
  <c r="Z20" i="125" s="1"/>
  <c r="Y21" i="125"/>
  <c r="Y20" i="125" s="1"/>
  <c r="X21" i="125"/>
  <c r="X20" i="125" s="1"/>
  <c r="W21" i="125"/>
  <c r="W20" i="125" s="1"/>
  <c r="V42" i="125"/>
  <c r="V40" i="125" s="1"/>
  <c r="U42" i="125"/>
  <c r="U40" i="125" s="1"/>
  <c r="T42" i="125"/>
  <c r="T40" i="125" s="1"/>
  <c r="S42" i="125"/>
  <c r="S40" i="125" s="1"/>
  <c r="R42" i="125"/>
  <c r="R40" i="125" s="1"/>
  <c r="Q42" i="125"/>
  <c r="Q40" i="125" s="1"/>
  <c r="P42" i="125"/>
  <c r="O42" i="125"/>
  <c r="O40" i="125" s="1"/>
  <c r="N42" i="125"/>
  <c r="N40" i="125" s="1"/>
  <c r="P40" i="125"/>
  <c r="V36" i="125"/>
  <c r="U36" i="125"/>
  <c r="T36" i="125"/>
  <c r="S36" i="125"/>
  <c r="S33" i="125" s="1"/>
  <c r="R36" i="125"/>
  <c r="Q36" i="125"/>
  <c r="P36" i="125"/>
  <c r="O36" i="125"/>
  <c r="N36" i="125"/>
  <c r="V27" i="125"/>
  <c r="V26" i="125" s="1"/>
  <c r="U27" i="125"/>
  <c r="U26" i="125" s="1"/>
  <c r="T27" i="125"/>
  <c r="T26" i="125" s="1"/>
  <c r="S27" i="125"/>
  <c r="S26" i="125" s="1"/>
  <c r="R27" i="125"/>
  <c r="R26" i="125" s="1"/>
  <c r="Q27" i="125"/>
  <c r="Q26" i="125" s="1"/>
  <c r="P27" i="125"/>
  <c r="P26" i="125" s="1"/>
  <c r="O27" i="125"/>
  <c r="O26" i="125" s="1"/>
  <c r="N27" i="125"/>
  <c r="N26" i="125" s="1"/>
  <c r="V21" i="125"/>
  <c r="V20" i="125" s="1"/>
  <c r="U21" i="125"/>
  <c r="U20" i="125" s="1"/>
  <c r="T21" i="125"/>
  <c r="T20" i="125" s="1"/>
  <c r="S21" i="125"/>
  <c r="S20" i="125" s="1"/>
  <c r="R21" i="125"/>
  <c r="R20" i="125" s="1"/>
  <c r="Q21" i="125"/>
  <c r="Q20" i="125" s="1"/>
  <c r="P21" i="125"/>
  <c r="P20" i="125" s="1"/>
  <c r="O21" i="125"/>
  <c r="O20" i="125" s="1"/>
  <c r="N21" i="125"/>
  <c r="N20" i="125" s="1"/>
  <c r="M42" i="125"/>
  <c r="M40" i="125" s="1"/>
  <c r="L42" i="125"/>
  <c r="L40" i="125" s="1"/>
  <c r="K42" i="125"/>
  <c r="K40" i="125" s="1"/>
  <c r="J42" i="125"/>
  <c r="J40" i="125" s="1"/>
  <c r="I42" i="125"/>
  <c r="H42" i="125"/>
  <c r="H40" i="125" s="1"/>
  <c r="G42" i="125"/>
  <c r="G40" i="125" s="1"/>
  <c r="F42" i="125"/>
  <c r="F40" i="125" s="1"/>
  <c r="E42" i="125"/>
  <c r="E40" i="125" s="1"/>
  <c r="I40" i="125"/>
  <c r="M36" i="125"/>
  <c r="L36" i="125"/>
  <c r="K36" i="125"/>
  <c r="J36" i="125"/>
  <c r="I36" i="125"/>
  <c r="H36" i="125"/>
  <c r="G36" i="125"/>
  <c r="F36" i="125"/>
  <c r="E36" i="125"/>
  <c r="M27" i="125"/>
  <c r="M26" i="125" s="1"/>
  <c r="L27" i="125"/>
  <c r="L26" i="125" s="1"/>
  <c r="K27" i="125"/>
  <c r="K26" i="125" s="1"/>
  <c r="J27" i="125"/>
  <c r="J26" i="125" s="1"/>
  <c r="I27" i="125"/>
  <c r="I26" i="125" s="1"/>
  <c r="H27" i="125"/>
  <c r="H26" i="125" s="1"/>
  <c r="G27" i="125"/>
  <c r="G26" i="125" s="1"/>
  <c r="F27" i="125"/>
  <c r="F26" i="125" s="1"/>
  <c r="E27" i="125"/>
  <c r="E26" i="125" s="1"/>
  <c r="M21" i="125"/>
  <c r="M20" i="125" s="1"/>
  <c r="L21" i="125"/>
  <c r="L20" i="125" s="1"/>
  <c r="K21" i="125"/>
  <c r="K20" i="125" s="1"/>
  <c r="J21" i="125"/>
  <c r="J20" i="125" s="1"/>
  <c r="I21" i="125"/>
  <c r="I20" i="125" s="1"/>
  <c r="H21" i="125"/>
  <c r="G21" i="125"/>
  <c r="F21" i="125"/>
  <c r="F20" i="125" s="1"/>
  <c r="E21" i="125"/>
  <c r="E20" i="125" s="1"/>
  <c r="H20" i="125"/>
  <c r="G20" i="125"/>
  <c r="BO43" i="125"/>
  <c r="BO42" i="125" s="1"/>
  <c r="BO40" i="125" s="1"/>
  <c r="BN43" i="125"/>
  <c r="BN42" i="125" s="1"/>
  <c r="BN40" i="125" s="1"/>
  <c r="BM43" i="125"/>
  <c r="BM42" i="125" s="1"/>
  <c r="BM40" i="125" s="1"/>
  <c r="BL43" i="125"/>
  <c r="BL42" i="125" s="1"/>
  <c r="BL40" i="125" s="1"/>
  <c r="BK43" i="125"/>
  <c r="BK42" i="125" s="1"/>
  <c r="BK40" i="125" s="1"/>
  <c r="BJ43" i="125"/>
  <c r="BJ42" i="125" s="1"/>
  <c r="BJ40" i="125" s="1"/>
  <c r="BI43" i="125"/>
  <c r="BI42" i="125" s="1"/>
  <c r="BI40" i="125" s="1"/>
  <c r="BH43" i="125"/>
  <c r="BH42" i="125" s="1"/>
  <c r="BH40" i="125" s="1"/>
  <c r="BO39" i="125"/>
  <c r="BN39" i="125"/>
  <c r="BM39" i="125"/>
  <c r="BL39" i="125"/>
  <c r="BK39" i="125"/>
  <c r="BJ39" i="125"/>
  <c r="BI39" i="125"/>
  <c r="BH39" i="125"/>
  <c r="BO38" i="125"/>
  <c r="BN38" i="125"/>
  <c r="BM38" i="125"/>
  <c r="BL38" i="125"/>
  <c r="BK38" i="125"/>
  <c r="BJ38" i="125"/>
  <c r="BI38" i="125"/>
  <c r="BH38" i="125"/>
  <c r="BO37" i="125"/>
  <c r="BN37" i="125"/>
  <c r="BM37" i="125"/>
  <c r="BL37" i="125"/>
  <c r="BK37" i="125"/>
  <c r="BJ37" i="125"/>
  <c r="BI37" i="125"/>
  <c r="BH37" i="125"/>
  <c r="BO27" i="125"/>
  <c r="BO26" i="125" s="1"/>
  <c r="BN27" i="125"/>
  <c r="BN26" i="125" s="1"/>
  <c r="BM27" i="125"/>
  <c r="BM26" i="125" s="1"/>
  <c r="BL27" i="125"/>
  <c r="BL26" i="125" s="1"/>
  <c r="BK27" i="125"/>
  <c r="BK26" i="125" s="1"/>
  <c r="BJ27" i="125"/>
  <c r="BJ26" i="125" s="1"/>
  <c r="BI27" i="125"/>
  <c r="BI26" i="125" s="1"/>
  <c r="BH27" i="125"/>
  <c r="BH26" i="125" s="1"/>
  <c r="BG43" i="125"/>
  <c r="BG42" i="125" s="1"/>
  <c r="BG40" i="125" s="1"/>
  <c r="BG39" i="125"/>
  <c r="BG38" i="125"/>
  <c r="BG37" i="125"/>
  <c r="BG27" i="125"/>
  <c r="BG26" i="125" s="1"/>
  <c r="BH21" i="125"/>
  <c r="BH20" i="125" s="1"/>
  <c r="BI21" i="125"/>
  <c r="BI20" i="125" s="1"/>
  <c r="BJ21" i="125"/>
  <c r="BJ20" i="125" s="1"/>
  <c r="BK21" i="125"/>
  <c r="BK20" i="125" s="1"/>
  <c r="BL21" i="125"/>
  <c r="BL20" i="125" s="1"/>
  <c r="BM21" i="125"/>
  <c r="BM20" i="125" s="1"/>
  <c r="BN21" i="125"/>
  <c r="BN20" i="125" s="1"/>
  <c r="BO21" i="125"/>
  <c r="BO20" i="125" s="1"/>
  <c r="BG21" i="125"/>
  <c r="BG20" i="125" s="1"/>
  <c r="D42" i="125"/>
  <c r="D40" i="125" s="1"/>
  <c r="D36" i="125"/>
  <c r="D27" i="125"/>
  <c r="D26" i="125" s="1"/>
  <c r="D21" i="125"/>
  <c r="D20" i="125" s="1"/>
  <c r="H33" i="125" l="1"/>
  <c r="BC33" i="125"/>
  <c r="AP33" i="125"/>
  <c r="O33" i="125"/>
  <c r="AU33" i="125"/>
  <c r="AH19" i="125"/>
  <c r="AH16" i="125" s="1"/>
  <c r="H19" i="125"/>
  <c r="H16" i="125" s="1"/>
  <c r="AF33" i="125"/>
  <c r="AW19" i="125"/>
  <c r="AW16" i="125" s="1"/>
  <c r="AC33" i="125"/>
  <c r="AE33" i="125"/>
  <c r="AE19" i="125" s="1"/>
  <c r="AE16" i="125" s="1"/>
  <c r="P33" i="125"/>
  <c r="P19" i="125" s="1"/>
  <c r="P16" i="125" s="1"/>
  <c r="AF19" i="125"/>
  <c r="AF16" i="125" s="1"/>
  <c r="Y19" i="125"/>
  <c r="Y16" i="125" s="1"/>
  <c r="S19" i="125"/>
  <c r="S16" i="125" s="1"/>
  <c r="AT19" i="125"/>
  <c r="AT16" i="125" s="1"/>
  <c r="AU19" i="125"/>
  <c r="AU16" i="125" s="1"/>
  <c r="V33" i="125"/>
  <c r="V19" i="125" s="1"/>
  <c r="V16" i="125" s="1"/>
  <c r="AO33" i="125"/>
  <c r="AO19" i="125" s="1"/>
  <c r="AO16" i="125" s="1"/>
  <c r="Z33" i="125"/>
  <c r="E33" i="125"/>
  <c r="E19" i="125" s="1"/>
  <c r="E16" i="125" s="1"/>
  <c r="AA33" i="125"/>
  <c r="AA19" i="125" s="1"/>
  <c r="AA16" i="125" s="1"/>
  <c r="AQ19" i="125"/>
  <c r="AQ16" i="125" s="1"/>
  <c r="M33" i="125"/>
  <c r="AX33" i="125"/>
  <c r="AG33" i="125"/>
  <c r="AG19" i="125" s="1"/>
  <c r="AG16" i="125" s="1"/>
  <c r="AR33" i="125"/>
  <c r="AR19" i="125" s="1"/>
  <c r="AR16" i="125" s="1"/>
  <c r="AY33" i="125"/>
  <c r="AY19" i="125" s="1"/>
  <c r="AY16" i="125" s="1"/>
  <c r="AS33" i="125"/>
  <c r="AS19" i="125" s="1"/>
  <c r="AS16" i="125" s="1"/>
  <c r="F33" i="125"/>
  <c r="F19" i="125" s="1"/>
  <c r="F16" i="125" s="1"/>
  <c r="N33" i="125"/>
  <c r="N19" i="125" s="1"/>
  <c r="N16" i="125" s="1"/>
  <c r="BF19" i="125"/>
  <c r="BF16" i="125" s="1"/>
  <c r="G33" i="125"/>
  <c r="G19" i="125" s="1"/>
  <c r="G16" i="125" s="1"/>
  <c r="W19" i="125"/>
  <c r="W16" i="125" s="1"/>
  <c r="AZ33" i="125"/>
  <c r="AZ19" i="125" s="1"/>
  <c r="AZ16" i="125" s="1"/>
  <c r="AI33" i="125"/>
  <c r="AK33" i="125"/>
  <c r="AK19" i="125" s="1"/>
  <c r="AK16" i="125" s="1"/>
  <c r="BA33" i="125"/>
  <c r="BA19" i="125" s="1"/>
  <c r="BA16" i="125" s="1"/>
  <c r="AC19" i="125"/>
  <c r="AC16" i="125" s="1"/>
  <c r="I33" i="125"/>
  <c r="I19" i="125" s="1"/>
  <c r="I16" i="125" s="1"/>
  <c r="AJ33" i="125"/>
  <c r="AJ19" i="125" s="1"/>
  <c r="AJ16" i="125" s="1"/>
  <c r="AM33" i="125"/>
  <c r="AM19" i="125" s="1"/>
  <c r="AM16" i="125" s="1"/>
  <c r="L33" i="125"/>
  <c r="O19" i="125"/>
  <c r="O16" i="125" s="1"/>
  <c r="J33" i="125"/>
  <c r="J19" i="125" s="1"/>
  <c r="J16" i="125" s="1"/>
  <c r="Q33" i="125"/>
  <c r="Q19" i="125" s="1"/>
  <c r="Q16" i="125" s="1"/>
  <c r="X33" i="125"/>
  <c r="K33" i="125"/>
  <c r="K19" i="125" s="1"/>
  <c r="K16" i="125" s="1"/>
  <c r="R33" i="125"/>
  <c r="R19" i="125" s="1"/>
  <c r="R16" i="125" s="1"/>
  <c r="AN19" i="125"/>
  <c r="AN16" i="125" s="1"/>
  <c r="BC19" i="125"/>
  <c r="BC16" i="125" s="1"/>
  <c r="AD33" i="125"/>
  <c r="AD19" i="125" s="1"/>
  <c r="AD16" i="125" s="1"/>
  <c r="AX19" i="125"/>
  <c r="AX16" i="125" s="1"/>
  <c r="Z19" i="125"/>
  <c r="Z16" i="125" s="1"/>
  <c r="AV33" i="125"/>
  <c r="AV19" i="125" s="1"/>
  <c r="AV16" i="125" s="1"/>
  <c r="AB19" i="125"/>
  <c r="AB16" i="125" s="1"/>
  <c r="AP19" i="125"/>
  <c r="AP16" i="125" s="1"/>
  <c r="X19" i="125"/>
  <c r="X16" i="125" s="1"/>
  <c r="AI19" i="125"/>
  <c r="AI16" i="125" s="1"/>
  <c r="AL33" i="125"/>
  <c r="AL19" i="125" s="1"/>
  <c r="AL16" i="125" s="1"/>
  <c r="BD33" i="125"/>
  <c r="BD19" i="125" s="1"/>
  <c r="BD16" i="125" s="1"/>
  <c r="BE19" i="125"/>
  <c r="BE16" i="125" s="1"/>
  <c r="BB33" i="125"/>
  <c r="BB19" i="125" s="1"/>
  <c r="BB16" i="125" s="1"/>
  <c r="T33" i="125"/>
  <c r="T19" i="125" s="1"/>
  <c r="T16" i="125" s="1"/>
  <c r="U33" i="125"/>
  <c r="U19" i="125" s="1"/>
  <c r="U16" i="125" s="1"/>
  <c r="M19" i="125"/>
  <c r="M16" i="125" s="1"/>
  <c r="L19" i="125"/>
  <c r="L16" i="125" s="1"/>
  <c r="BN36" i="125"/>
  <c r="BJ36" i="125"/>
  <c r="BJ33" i="125" s="1"/>
  <c r="BJ19" i="125" s="1"/>
  <c r="BJ16" i="125" s="1"/>
  <c r="BK36" i="125"/>
  <c r="BK33" i="125" s="1"/>
  <c r="BK19" i="125" s="1"/>
  <c r="BK16" i="125" s="1"/>
  <c r="BL36" i="125"/>
  <c r="BL33" i="125" s="1"/>
  <c r="BL19" i="125" s="1"/>
  <c r="BL16" i="125" s="1"/>
  <c r="BN33" i="125"/>
  <c r="BN19" i="125" s="1"/>
  <c r="BN16" i="125" s="1"/>
  <c r="BO36" i="125"/>
  <c r="BO33" i="125" s="1"/>
  <c r="BO19" i="125" s="1"/>
  <c r="BO16" i="125" s="1"/>
  <c r="BH36" i="125"/>
  <c r="BH33" i="125" s="1"/>
  <c r="BH19" i="125" s="1"/>
  <c r="BH16" i="125" s="1"/>
  <c r="BI36" i="125"/>
  <c r="BI33" i="125" s="1"/>
  <c r="BI19" i="125" s="1"/>
  <c r="BI16" i="125" s="1"/>
  <c r="BM36" i="125"/>
  <c r="BM33" i="125" s="1"/>
  <c r="BM19" i="125" s="1"/>
  <c r="BM16" i="125" s="1"/>
  <c r="BG36" i="125"/>
  <c r="BG33" i="125" s="1"/>
  <c r="BG19" i="125" s="1"/>
  <c r="BG16" i="125" s="1"/>
  <c r="D33" i="125"/>
  <c r="D19" i="125" s="1"/>
  <c r="D16" i="125" s="1"/>
  <c r="A7" i="125" l="1"/>
  <c r="S40" i="115"/>
  <c r="S38" i="115" s="1"/>
  <c r="S34" i="115"/>
  <c r="S25" i="115"/>
  <c r="S24" i="115" s="1"/>
  <c r="S19" i="115"/>
  <c r="S18" i="115" s="1"/>
  <c r="R40" i="115"/>
  <c r="R38" i="115" s="1"/>
  <c r="R34" i="115"/>
  <c r="R25" i="115"/>
  <c r="R24" i="115" s="1"/>
  <c r="R19" i="115"/>
  <c r="R18" i="115" s="1"/>
  <c r="Q40" i="115"/>
  <c r="Q38" i="115" s="1"/>
  <c r="Q34" i="115"/>
  <c r="Q25" i="115"/>
  <c r="Q24" i="115" s="1"/>
  <c r="Q19" i="115"/>
  <c r="Q18" i="115" s="1"/>
  <c r="P40" i="115"/>
  <c r="P38" i="115" s="1"/>
  <c r="P34" i="115"/>
  <c r="P31" i="115"/>
  <c r="P25" i="115"/>
  <c r="P24" i="115" s="1"/>
  <c r="P19" i="115"/>
  <c r="P18" i="115" s="1"/>
  <c r="O40" i="115"/>
  <c r="O38" i="115" s="1"/>
  <c r="N40" i="115"/>
  <c r="N38" i="115" s="1"/>
  <c r="O34" i="115"/>
  <c r="N34" i="115"/>
  <c r="O25" i="115"/>
  <c r="O24" i="115" s="1"/>
  <c r="N25" i="115"/>
  <c r="N24" i="115" s="1"/>
  <c r="O19" i="115"/>
  <c r="O18" i="115" s="1"/>
  <c r="N19" i="115"/>
  <c r="N18" i="115" s="1"/>
  <c r="T41" i="115"/>
  <c r="T40" i="115" s="1"/>
  <c r="T38" i="115" s="1"/>
  <c r="T37" i="115"/>
  <c r="T36" i="115"/>
  <c r="T35" i="115"/>
  <c r="T25" i="115"/>
  <c r="T24" i="115" s="1"/>
  <c r="T19" i="115"/>
  <c r="T18" i="115" s="1"/>
  <c r="M40" i="115"/>
  <c r="M38" i="115" s="1"/>
  <c r="M34" i="115"/>
  <c r="M25" i="115"/>
  <c r="M24" i="115" s="1"/>
  <c r="M19" i="115"/>
  <c r="M18" i="115" s="1"/>
  <c r="L40" i="115"/>
  <c r="L38" i="115" s="1"/>
  <c r="L34" i="115"/>
  <c r="L25" i="115"/>
  <c r="L24" i="115" s="1"/>
  <c r="L19" i="115"/>
  <c r="L18" i="115" s="1"/>
  <c r="K40" i="115"/>
  <c r="K38" i="115" s="1"/>
  <c r="K34" i="115"/>
  <c r="K25" i="115"/>
  <c r="K24" i="115" s="1"/>
  <c r="J40" i="115"/>
  <c r="J38" i="115" s="1"/>
  <c r="J34" i="115"/>
  <c r="J25" i="115"/>
  <c r="J24" i="115" s="1"/>
  <c r="I40" i="115"/>
  <c r="I38" i="115" s="1"/>
  <c r="H40" i="115"/>
  <c r="H38" i="115" s="1"/>
  <c r="I34" i="115"/>
  <c r="H34" i="115"/>
  <c r="I25" i="115"/>
  <c r="I24" i="115" s="1"/>
  <c r="H25" i="115"/>
  <c r="H24" i="115" s="1"/>
  <c r="K19" i="115"/>
  <c r="K18" i="115" s="1"/>
  <c r="J19" i="115"/>
  <c r="J18" i="115" s="1"/>
  <c r="I19" i="115"/>
  <c r="I18" i="115" s="1"/>
  <c r="H19" i="115"/>
  <c r="H18" i="115" s="1"/>
  <c r="G33" i="115"/>
  <c r="G30" i="115"/>
  <c r="G29" i="115"/>
  <c r="G28" i="115"/>
  <c r="G27" i="115"/>
  <c r="G23" i="115"/>
  <c r="G22" i="115"/>
  <c r="G21" i="115"/>
  <c r="G20" i="115"/>
  <c r="G16" i="115"/>
  <c r="G15" i="115"/>
  <c r="F40" i="115"/>
  <c r="F38" i="115" s="1"/>
  <c r="F34" i="115"/>
  <c r="F25" i="115"/>
  <c r="F24" i="115" s="1"/>
  <c r="F19" i="115"/>
  <c r="F18" i="115" s="1"/>
  <c r="A7" i="115"/>
  <c r="T34" i="115" l="1"/>
  <c r="T31" i="115" s="1"/>
  <c r="T17" i="115" s="1"/>
  <c r="T14" i="115" s="1"/>
  <c r="N31" i="115"/>
  <c r="N17" i="115" s="1"/>
  <c r="N14" i="115" s="1"/>
  <c r="G19" i="115"/>
  <c r="G18" i="115" s="1"/>
  <c r="O31" i="115"/>
  <c r="R31" i="115"/>
  <c r="R17" i="115" s="1"/>
  <c r="R14" i="115" s="1"/>
  <c r="Q31" i="115"/>
  <c r="Q17" i="115" s="1"/>
  <c r="Q14" i="115" s="1"/>
  <c r="P17" i="115"/>
  <c r="P14" i="115" s="1"/>
  <c r="S31" i="115"/>
  <c r="S17" i="115" s="1"/>
  <c r="S14" i="115" s="1"/>
  <c r="O17" i="115"/>
  <c r="O14" i="115" s="1"/>
  <c r="M31" i="115"/>
  <c r="M17" i="115" s="1"/>
  <c r="M14" i="115" s="1"/>
  <c r="L31" i="115"/>
  <c r="L17" i="115" s="1"/>
  <c r="L14" i="115" s="1"/>
  <c r="I31" i="115"/>
  <c r="I17" i="115" s="1"/>
  <c r="I14" i="115" s="1"/>
  <c r="G37" i="115"/>
  <c r="G36" i="115"/>
  <c r="G35" i="115"/>
  <c r="J31" i="115"/>
  <c r="J17" i="115" s="1"/>
  <c r="J14" i="115" s="1"/>
  <c r="G41" i="115"/>
  <c r="G40" i="115" s="1"/>
  <c r="G38" i="115" s="1"/>
  <c r="G25" i="115"/>
  <c r="G24" i="115" s="1"/>
  <c r="H31" i="115"/>
  <c r="H17" i="115" s="1"/>
  <c r="H14" i="115" s="1"/>
  <c r="F31" i="115"/>
  <c r="F17" i="115" s="1"/>
  <c r="F14" i="115" s="1"/>
  <c r="K31" i="115"/>
  <c r="K17" i="115" s="1"/>
  <c r="K14" i="115" s="1"/>
  <c r="G34" i="115" l="1"/>
  <c r="G31" i="115" s="1"/>
  <c r="G17" i="115" s="1"/>
  <c r="G14" i="115" s="1"/>
  <c r="I40" i="12" l="1"/>
  <c r="I38" i="12" s="1"/>
  <c r="J25" i="12"/>
  <c r="J24" i="12" s="1"/>
  <c r="I25" i="12"/>
  <c r="I24" i="12" s="1"/>
  <c r="AR41" i="12"/>
  <c r="AO41" i="12" s="1"/>
  <c r="AO40" i="12" s="1"/>
  <c r="AR37" i="12"/>
  <c r="AO37" i="12" s="1"/>
  <c r="AR36" i="12"/>
  <c r="AO36" i="12" s="1"/>
  <c r="AR35" i="12"/>
  <c r="AO35" i="12" s="1"/>
  <c r="AR19" i="12"/>
  <c r="AR18" i="12" s="1"/>
  <c r="AS40" i="12"/>
  <c r="AS38" i="12" s="1"/>
  <c r="AS34" i="12"/>
  <c r="AS25" i="12"/>
  <c r="AS24" i="12" s="1"/>
  <c r="AS19" i="12"/>
  <c r="AS18" i="12" s="1"/>
  <c r="AQ40" i="12"/>
  <c r="AQ38" i="12" s="1"/>
  <c r="AP40" i="12"/>
  <c r="AP38" i="12" s="1"/>
  <c r="AQ34" i="12"/>
  <c r="AP34" i="12"/>
  <c r="AQ25" i="12"/>
  <c r="AQ24" i="12" s="1"/>
  <c r="AP25" i="12"/>
  <c r="AP24" i="12" s="1"/>
  <c r="AQ19" i="12"/>
  <c r="AQ18" i="12" s="1"/>
  <c r="AP19" i="12"/>
  <c r="AP18" i="12" s="1"/>
  <c r="AO44" i="12"/>
  <c r="AO42" i="12"/>
  <c r="AO39" i="12"/>
  <c r="AO33" i="12"/>
  <c r="AO30" i="12"/>
  <c r="AO29" i="12"/>
  <c r="AO28" i="12"/>
  <c r="AO27" i="12"/>
  <c r="AO23" i="12"/>
  <c r="AO22" i="12"/>
  <c r="AO21" i="12"/>
  <c r="AO20" i="12"/>
  <c r="AO16" i="12"/>
  <c r="AO15" i="12"/>
  <c r="AJ44" i="12"/>
  <c r="AJ42" i="12"/>
  <c r="AJ41" i="12"/>
  <c r="AJ40" i="12" s="1"/>
  <c r="AN40" i="12"/>
  <c r="AN38" i="12" s="1"/>
  <c r="AM40" i="12"/>
  <c r="AM38" i="12" s="1"/>
  <c r="AL40" i="12"/>
  <c r="AL38" i="12" s="1"/>
  <c r="AK40" i="12"/>
  <c r="AK38" i="12" s="1"/>
  <c r="AJ39" i="12"/>
  <c r="AJ37" i="12"/>
  <c r="AJ36" i="12"/>
  <c r="AJ35" i="12"/>
  <c r="AN34" i="12"/>
  <c r="AM34" i="12"/>
  <c r="AL34" i="12"/>
  <c r="AK34" i="12"/>
  <c r="AJ33" i="12"/>
  <c r="AJ30" i="12"/>
  <c r="AJ29" i="12"/>
  <c r="AJ28" i="12"/>
  <c r="AJ27" i="12"/>
  <c r="AN25" i="12"/>
  <c r="AN24" i="12" s="1"/>
  <c r="AM25" i="12"/>
  <c r="AM24" i="12" s="1"/>
  <c r="AL25" i="12"/>
  <c r="AL24" i="12" s="1"/>
  <c r="AK25" i="12"/>
  <c r="AK24" i="12" s="1"/>
  <c r="AJ23" i="12"/>
  <c r="AJ22" i="12"/>
  <c r="AJ21" i="12"/>
  <c r="AJ20" i="12"/>
  <c r="AN19" i="12"/>
  <c r="AN18" i="12" s="1"/>
  <c r="AM19" i="12"/>
  <c r="AM18" i="12" s="1"/>
  <c r="AL19" i="12"/>
  <c r="AL18" i="12" s="1"/>
  <c r="AK19" i="12"/>
  <c r="AK18" i="12" s="1"/>
  <c r="AJ16" i="12"/>
  <c r="AJ15" i="12"/>
  <c r="AE44" i="12"/>
  <c r="AE42" i="12"/>
  <c r="AE41" i="12"/>
  <c r="AE40" i="12" s="1"/>
  <c r="AI40" i="12"/>
  <c r="AI38" i="12" s="1"/>
  <c r="AH40" i="12"/>
  <c r="AH38" i="12" s="1"/>
  <c r="AG40" i="12"/>
  <c r="AG38" i="12" s="1"/>
  <c r="AF40" i="12"/>
  <c r="AF38" i="12" s="1"/>
  <c r="AE39" i="12"/>
  <c r="AE37" i="12"/>
  <c r="AE36" i="12"/>
  <c r="AE35" i="12"/>
  <c r="AI34" i="12"/>
  <c r="AH34" i="12"/>
  <c r="AG34" i="12"/>
  <c r="AF34" i="12"/>
  <c r="AE33" i="12"/>
  <c r="AE30" i="12"/>
  <c r="AE29" i="12"/>
  <c r="AE28" i="12"/>
  <c r="AE27" i="12"/>
  <c r="AI25" i="12"/>
  <c r="AI24" i="12" s="1"/>
  <c r="AH25" i="12"/>
  <c r="AH24" i="12" s="1"/>
  <c r="AG25" i="12"/>
  <c r="AG24" i="12" s="1"/>
  <c r="AF25" i="12"/>
  <c r="AF24" i="12" s="1"/>
  <c r="AE23" i="12"/>
  <c r="AE22" i="12"/>
  <c r="AE21" i="12"/>
  <c r="AE20" i="12"/>
  <c r="AI19" i="12"/>
  <c r="AI18" i="12" s="1"/>
  <c r="AH19" i="12"/>
  <c r="AH18" i="12" s="1"/>
  <c r="AG19" i="12"/>
  <c r="AG18" i="12" s="1"/>
  <c r="AF19" i="12"/>
  <c r="AF18" i="12" s="1"/>
  <c r="AE16" i="12"/>
  <c r="AE15" i="12"/>
  <c r="Z44" i="12"/>
  <c r="Z42" i="12"/>
  <c r="Z41" i="12"/>
  <c r="Z40" i="12" s="1"/>
  <c r="AD40" i="12"/>
  <c r="AD38" i="12" s="1"/>
  <c r="AC40" i="12"/>
  <c r="AC38" i="12" s="1"/>
  <c r="AB40" i="12"/>
  <c r="AB38" i="12" s="1"/>
  <c r="AA40" i="12"/>
  <c r="AA38" i="12" s="1"/>
  <c r="Z39" i="12"/>
  <c r="Z37" i="12"/>
  <c r="Z36" i="12"/>
  <c r="Z35" i="12"/>
  <c r="AD34" i="12"/>
  <c r="AC34" i="12"/>
  <c r="AB34" i="12"/>
  <c r="AA34" i="12"/>
  <c r="Z33" i="12"/>
  <c r="Z30" i="12"/>
  <c r="Z29" i="12"/>
  <c r="Z28" i="12"/>
  <c r="Z27" i="12"/>
  <c r="AD25" i="12"/>
  <c r="AD24" i="12" s="1"/>
  <c r="AC25" i="12"/>
  <c r="AC24" i="12" s="1"/>
  <c r="AB25" i="12"/>
  <c r="AB24" i="12" s="1"/>
  <c r="AA25" i="12"/>
  <c r="AA24" i="12" s="1"/>
  <c r="Z23" i="12"/>
  <c r="Z22" i="12"/>
  <c r="Z21" i="12"/>
  <c r="Z20" i="12"/>
  <c r="AD19" i="12"/>
  <c r="AD18" i="12" s="1"/>
  <c r="AC19" i="12"/>
  <c r="AC18" i="12" s="1"/>
  <c r="AB19" i="12"/>
  <c r="AB18" i="12" s="1"/>
  <c r="AA19" i="12"/>
  <c r="AA18" i="12" s="1"/>
  <c r="Z16" i="12"/>
  <c r="Z15" i="12"/>
  <c r="U44" i="12"/>
  <c r="U42" i="12"/>
  <c r="U41" i="12"/>
  <c r="U40" i="12" s="1"/>
  <c r="Y40" i="12"/>
  <c r="Y38" i="12" s="1"/>
  <c r="X40" i="12"/>
  <c r="X38" i="12" s="1"/>
  <c r="W40" i="12"/>
  <c r="W38" i="12" s="1"/>
  <c r="V40" i="12"/>
  <c r="V38" i="12" s="1"/>
  <c r="U39" i="12"/>
  <c r="U37" i="12"/>
  <c r="U36" i="12"/>
  <c r="U35" i="12"/>
  <c r="Y34" i="12"/>
  <c r="X34" i="12"/>
  <c r="W34" i="12"/>
  <c r="V34" i="12"/>
  <c r="U33" i="12"/>
  <c r="U30" i="12"/>
  <c r="U29" i="12"/>
  <c r="U28" i="12"/>
  <c r="U27" i="12"/>
  <c r="Y25" i="12"/>
  <c r="Y24" i="12" s="1"/>
  <c r="X25" i="12"/>
  <c r="X24" i="12" s="1"/>
  <c r="W25" i="12"/>
  <c r="W24" i="12" s="1"/>
  <c r="V25" i="12"/>
  <c r="V24" i="12" s="1"/>
  <c r="U23" i="12"/>
  <c r="U22" i="12"/>
  <c r="U21" i="12"/>
  <c r="U20" i="12"/>
  <c r="Y19" i="12"/>
  <c r="Y18" i="12" s="1"/>
  <c r="X19" i="12"/>
  <c r="X18" i="12" s="1"/>
  <c r="W19" i="12"/>
  <c r="W18" i="12" s="1"/>
  <c r="V19" i="12"/>
  <c r="V18" i="12" s="1"/>
  <c r="U16" i="12"/>
  <c r="U15" i="12"/>
  <c r="P44" i="12"/>
  <c r="P42" i="12"/>
  <c r="P41" i="12"/>
  <c r="P40" i="12" s="1"/>
  <c r="T40" i="12"/>
  <c r="T38" i="12" s="1"/>
  <c r="S40" i="12"/>
  <c r="S38" i="12" s="1"/>
  <c r="R40" i="12"/>
  <c r="R38" i="12" s="1"/>
  <c r="Q40" i="12"/>
  <c r="Q38" i="12" s="1"/>
  <c r="P39" i="12"/>
  <c r="P37" i="12"/>
  <c r="P36" i="12"/>
  <c r="P35" i="12"/>
  <c r="T34" i="12"/>
  <c r="S34" i="12"/>
  <c r="R34" i="12"/>
  <c r="Q34" i="12"/>
  <c r="P33" i="12"/>
  <c r="P30" i="12"/>
  <c r="P29" i="12"/>
  <c r="P28" i="12"/>
  <c r="P27" i="12"/>
  <c r="P25" i="12" s="1"/>
  <c r="T25" i="12"/>
  <c r="T24" i="12" s="1"/>
  <c r="S25" i="12"/>
  <c r="S24" i="12" s="1"/>
  <c r="R25" i="12"/>
  <c r="R24" i="12" s="1"/>
  <c r="Q25" i="12"/>
  <c r="Q24" i="12" s="1"/>
  <c r="P23" i="12"/>
  <c r="P22" i="12"/>
  <c r="P21" i="12"/>
  <c r="P20" i="12"/>
  <c r="T19" i="12"/>
  <c r="T18" i="12" s="1"/>
  <c r="S19" i="12"/>
  <c r="S18" i="12" s="1"/>
  <c r="R19" i="12"/>
  <c r="R18" i="12" s="1"/>
  <c r="Q19" i="12"/>
  <c r="Q18" i="12" s="1"/>
  <c r="P16" i="12"/>
  <c r="P15" i="12"/>
  <c r="K44" i="12"/>
  <c r="K42" i="12"/>
  <c r="K41" i="12"/>
  <c r="K40" i="12" s="1"/>
  <c r="O40" i="12"/>
  <c r="O38" i="12" s="1"/>
  <c r="N40" i="12"/>
  <c r="N38" i="12" s="1"/>
  <c r="M40" i="12"/>
  <c r="M38" i="12" s="1"/>
  <c r="L40" i="12"/>
  <c r="L38" i="12" s="1"/>
  <c r="K39" i="12"/>
  <c r="K37" i="12"/>
  <c r="K36" i="12"/>
  <c r="K35" i="12"/>
  <c r="O34" i="12"/>
  <c r="N34" i="12"/>
  <c r="M34" i="12"/>
  <c r="L34" i="12"/>
  <c r="K33" i="12"/>
  <c r="K30" i="12"/>
  <c r="K29" i="12"/>
  <c r="K28" i="12"/>
  <c r="K27" i="12"/>
  <c r="O25" i="12"/>
  <c r="O24" i="12" s="1"/>
  <c r="N25" i="12"/>
  <c r="N24" i="12" s="1"/>
  <c r="M25" i="12"/>
  <c r="M24" i="12" s="1"/>
  <c r="L25" i="12"/>
  <c r="L24" i="12" s="1"/>
  <c r="K23" i="12"/>
  <c r="K22" i="12"/>
  <c r="K21" i="12"/>
  <c r="K20" i="12"/>
  <c r="O19" i="12"/>
  <c r="O18" i="12" s="1"/>
  <c r="N19" i="12"/>
  <c r="N18" i="12" s="1"/>
  <c r="M19" i="12"/>
  <c r="M18" i="12" s="1"/>
  <c r="L19" i="12"/>
  <c r="L18" i="12" s="1"/>
  <c r="K16" i="12"/>
  <c r="K15" i="12"/>
  <c r="J40" i="12"/>
  <c r="J38" i="12" s="1"/>
  <c r="J34" i="12"/>
  <c r="J19" i="12"/>
  <c r="J18" i="12" s="1"/>
  <c r="I19" i="12"/>
  <c r="I18" i="12" s="1"/>
  <c r="G40" i="12"/>
  <c r="G38" i="12" s="1"/>
  <c r="F40" i="12"/>
  <c r="F38" i="12" s="1"/>
  <c r="G34" i="12"/>
  <c r="F34" i="12"/>
  <c r="G25" i="12"/>
  <c r="G24" i="12" s="1"/>
  <c r="F25" i="12"/>
  <c r="F24" i="12" s="1"/>
  <c r="G19" i="12"/>
  <c r="G18" i="12" s="1"/>
  <c r="F19" i="12"/>
  <c r="F18" i="12" s="1"/>
  <c r="K34" i="12" l="1"/>
  <c r="Z25" i="12"/>
  <c r="AJ19" i="12"/>
  <c r="AJ18" i="12" s="1"/>
  <c r="K19" i="12"/>
  <c r="K18" i="12" s="1"/>
  <c r="AR25" i="12"/>
  <c r="AR24" i="12" s="1"/>
  <c r="AR40" i="12"/>
  <c r="AR38" i="12" s="1"/>
  <c r="U19" i="12"/>
  <c r="U18" i="12" s="1"/>
  <c r="AE19" i="12"/>
  <c r="AE18" i="12" s="1"/>
  <c r="AJ25" i="12"/>
  <c r="AJ24" i="12" s="1"/>
  <c r="AO38" i="12"/>
  <c r="AG31" i="12"/>
  <c r="AG17" i="12" s="1"/>
  <c r="AG14" i="12" s="1"/>
  <c r="Z38" i="12"/>
  <c r="L31" i="12"/>
  <c r="L17" i="12" s="1"/>
  <c r="L14" i="12" s="1"/>
  <c r="X31" i="12"/>
  <c r="X17" i="12" s="1"/>
  <c r="X14" i="12" s="1"/>
  <c r="Z24" i="12"/>
  <c r="Z34" i="12"/>
  <c r="AE38" i="12"/>
  <c r="AS31" i="12"/>
  <c r="AS17" i="12" s="1"/>
  <c r="AS14" i="12" s="1"/>
  <c r="Q31" i="12"/>
  <c r="Q17" i="12" s="1"/>
  <c r="Q14" i="12" s="1"/>
  <c r="G31" i="12"/>
  <c r="G17" i="12" s="1"/>
  <c r="G14" i="12" s="1"/>
  <c r="S31" i="12"/>
  <c r="S17" i="12" s="1"/>
  <c r="S14" i="12" s="1"/>
  <c r="F31" i="12"/>
  <c r="F17" i="12" s="1"/>
  <c r="F14" i="12" s="1"/>
  <c r="AR34" i="12"/>
  <c r="P19" i="12"/>
  <c r="P18" i="12" s="1"/>
  <c r="U34" i="12"/>
  <c r="AI31" i="12"/>
  <c r="AI17" i="12" s="1"/>
  <c r="AI14" i="12" s="1"/>
  <c r="V31" i="12"/>
  <c r="V17" i="12" s="1"/>
  <c r="V14" i="12" s="1"/>
  <c r="AJ38" i="12"/>
  <c r="AQ31" i="12"/>
  <c r="AQ17" i="12" s="1"/>
  <c r="AQ14" i="12" s="1"/>
  <c r="J31" i="12"/>
  <c r="J17" i="12" s="1"/>
  <c r="J14" i="12" s="1"/>
  <c r="AE25" i="12"/>
  <c r="AE24" i="12" s="1"/>
  <c r="I34" i="12"/>
  <c r="I31" i="12" s="1"/>
  <c r="I17" i="12" s="1"/>
  <c r="I14" i="12" s="1"/>
  <c r="K25" i="12"/>
  <c r="K24" i="12" s="1"/>
  <c r="AP31" i="12"/>
  <c r="AO25" i="12"/>
  <c r="AO24" i="12" s="1"/>
  <c r="AC31" i="12"/>
  <c r="AC17" i="12" s="1"/>
  <c r="AC14" i="12" s="1"/>
  <c r="P34" i="12"/>
  <c r="W31" i="12"/>
  <c r="W17" i="12" s="1"/>
  <c r="W14" i="12" s="1"/>
  <c r="AK31" i="12"/>
  <c r="AK17" i="12" s="1"/>
  <c r="AK14" i="12" s="1"/>
  <c r="N31" i="12"/>
  <c r="N17" i="12" s="1"/>
  <c r="N14" i="12" s="1"/>
  <c r="O31" i="12"/>
  <c r="O17" i="12" s="1"/>
  <c r="O14" i="12" s="1"/>
  <c r="M31" i="12"/>
  <c r="M17" i="12" s="1"/>
  <c r="M14" i="12" s="1"/>
  <c r="P24" i="12"/>
  <c r="AB31" i="12"/>
  <c r="AB17" i="12" s="1"/>
  <c r="AB14" i="12" s="1"/>
  <c r="AN31" i="12"/>
  <c r="AN17" i="12" s="1"/>
  <c r="AN14" i="12" s="1"/>
  <c r="T31" i="12"/>
  <c r="T17" i="12" s="1"/>
  <c r="T14" i="12" s="1"/>
  <c r="P38" i="12"/>
  <c r="K38" i="12"/>
  <c r="K31" i="12" s="1"/>
  <c r="R31" i="12"/>
  <c r="R17" i="12" s="1"/>
  <c r="R14" i="12" s="1"/>
  <c r="U25" i="12"/>
  <c r="U24" i="12" s="1"/>
  <c r="Z19" i="12"/>
  <c r="Z18" i="12" s="1"/>
  <c r="AD31" i="12"/>
  <c r="AD17" i="12" s="1"/>
  <c r="AD14" i="12" s="1"/>
  <c r="AE34" i="12"/>
  <c r="AJ34" i="12"/>
  <c r="Y31" i="12"/>
  <c r="Y17" i="12" s="1"/>
  <c r="Y14" i="12" s="1"/>
  <c r="AF31" i="12"/>
  <c r="AF17" i="12" s="1"/>
  <c r="AF14" i="12" s="1"/>
  <c r="AP17" i="12"/>
  <c r="AP14" i="12" s="1"/>
  <c r="AL31" i="12"/>
  <c r="AL17" i="12" s="1"/>
  <c r="AL14" i="12" s="1"/>
  <c r="AO34" i="12"/>
  <c r="AA31" i="12"/>
  <c r="AA17" i="12" s="1"/>
  <c r="AA14" i="12" s="1"/>
  <c r="AH31" i="12"/>
  <c r="AH17" i="12" s="1"/>
  <c r="AH14" i="12" s="1"/>
  <c r="AM31" i="12"/>
  <c r="AM17" i="12" s="1"/>
  <c r="AM14" i="12" s="1"/>
  <c r="AO19" i="12"/>
  <c r="AO18" i="12" s="1"/>
  <c r="U38" i="12"/>
  <c r="Z31" i="12" l="1"/>
  <c r="P31" i="12"/>
  <c r="AE31" i="12"/>
  <c r="AE17" i="12" s="1"/>
  <c r="AE14" i="12" s="1"/>
  <c r="AO31" i="12"/>
  <c r="AO17" i="12" s="1"/>
  <c r="AO14" i="12" s="1"/>
  <c r="U31" i="12"/>
  <c r="U17" i="12" s="1"/>
  <c r="U14" i="12" s="1"/>
  <c r="AR31" i="12"/>
  <c r="AR17" i="12" s="1"/>
  <c r="AR14" i="12" s="1"/>
  <c r="Z17" i="12"/>
  <c r="Z14" i="12" s="1"/>
  <c r="AJ31" i="12"/>
  <c r="AJ17" i="12" s="1"/>
  <c r="AJ14" i="12" s="1"/>
  <c r="P17" i="12"/>
  <c r="P14" i="12" s="1"/>
  <c r="K17" i="12"/>
  <c r="K14" i="12" s="1"/>
</calcChain>
</file>

<file path=xl/sharedStrings.xml><?xml version="1.0" encoding="utf-8"?>
<sst xmlns="http://schemas.openxmlformats.org/spreadsheetml/2006/main" count="15944" uniqueCount="599">
  <si>
    <t>Идентифика-тор инвестицион-ного проекта</t>
  </si>
  <si>
    <t>I кв.</t>
  </si>
  <si>
    <t>II кв.</t>
  </si>
  <si>
    <t>III кв.</t>
  </si>
  <si>
    <t>IV кв.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</si>
  <si>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</si>
  <si>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</si>
  <si>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</si>
  <si>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Всего, в т.ч.: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</si>
  <si>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</si>
  <si>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</si>
  <si>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в прогнозных ценах соответствующих лет</t>
  </si>
  <si>
    <t>млн рублей (без НДС)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</si>
  <si>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</si>
  <si>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</si>
  <si>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</si>
  <si>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</si>
  <si>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</si>
  <si>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</si>
  <si>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</si>
  <si>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</si>
  <si>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</si>
  <si>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</si>
  <si>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</si>
  <si>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</si>
  <si>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</si>
  <si>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</si>
  <si>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</si>
  <si>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</si>
  <si>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</si>
  <si>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</si>
  <si>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Характеристики объекта электроэнергетики (объекта инвестиционной деятельности)</t>
  </si>
  <si>
    <t>Квартал</t>
  </si>
  <si>
    <t>5</t>
  </si>
  <si>
    <t>5.1</t>
  </si>
  <si>
    <t>6</t>
  </si>
  <si>
    <t>6.1</t>
  </si>
  <si>
    <t>4.1</t>
  </si>
  <si>
    <t>4.1.1</t>
  </si>
  <si>
    <t>4.1.2</t>
  </si>
  <si>
    <t>4.1.3</t>
  </si>
  <si>
    <t>4.1.4</t>
  </si>
  <si>
    <t>4.1.5</t>
  </si>
  <si>
    <t>4.1.6</t>
  </si>
  <si>
    <t>7</t>
  </si>
  <si>
    <t>7.1</t>
  </si>
  <si>
    <t>8</t>
  </si>
  <si>
    <t>8.1</t>
  </si>
  <si>
    <t>9</t>
  </si>
  <si>
    <t>10</t>
  </si>
  <si>
    <t>11</t>
  </si>
  <si>
    <t>оборудование</t>
  </si>
  <si>
    <t>прочие затраты</t>
  </si>
  <si>
    <t>9.1</t>
  </si>
  <si>
    <t>10.1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</si>
  <si>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</si>
  <si>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</si>
  <si>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инвестиционного проекта</t>
  </si>
  <si>
    <t>Год окончания реализации инвестицион-ного проекта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</si>
  <si>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</si>
  <si>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</si>
  <si>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</si>
  <si>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</si>
  <si>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</si>
  <si>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</si>
  <si>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</si>
  <si>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</si>
  <si>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</si>
  <si>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</si>
  <si>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</si>
  <si>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</si>
  <si>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</si>
  <si>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</si>
  <si>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</si>
  <si>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</si>
  <si>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</si>
  <si>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</si>
  <si>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</si>
  <si>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</si>
  <si>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</si>
  <si>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</si>
  <si>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</si>
  <si>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</si>
  <si>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</si>
  <si>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</si>
  <si>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</si>
  <si>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</si>
  <si>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</si>
  <si>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</si>
  <si>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</si>
  <si>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</si>
  <si>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</si>
  <si>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</si>
  <si>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</si>
  <si>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</si>
  <si>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</si>
  <si>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</si>
  <si>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</si>
  <si>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</si>
  <si>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</si>
  <si>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</si>
  <si>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6.1.1</t>
  </si>
  <si>
    <t>6.1.2</t>
  </si>
  <si>
    <t>6.1.3</t>
  </si>
  <si>
    <t>6.1.4</t>
  </si>
  <si>
    <t>6.1.5</t>
  </si>
  <si>
    <t>6.1.6</t>
  </si>
  <si>
    <t>6.1.7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</si>
  <si>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</si>
  <si>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</si>
  <si>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4.3.7</t>
  </si>
  <si>
    <t>4.4.7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</si>
  <si>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</si>
  <si>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</si>
  <si>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 xml:space="preserve">План </t>
  </si>
  <si>
    <t>в базисном уровне цен, млн рублей 
(с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</si>
  <si>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</si>
  <si>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</si>
  <si>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</si>
  <si>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</si>
  <si>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</si>
  <si>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Утвержденный план</t>
  </si>
  <si>
    <t>План ввода основных средств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</si>
  <si>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</si>
  <si>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</si>
  <si>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Раздел 2. Ввод объектов инвестиционной деятельности (мощностей) в эксплуатацию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</si>
  <si>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</si>
  <si>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</si>
  <si>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Раздел 2. План освоения капитальных вложений по инвестиционным проектам</t>
  </si>
  <si>
    <t>полное наименование субъекта электроэнергетики</t>
  </si>
  <si>
    <t>Раздел 3. Цели реализации инвестиционных проектов сетевой организации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</si>
  <si>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</si>
  <si>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Итого
(план)</t>
  </si>
  <si>
    <t xml:space="preserve">  Наименование инвестиционного проекта (наименование группы инвестиционных проектов)</t>
  </si>
  <si>
    <t>Итого</t>
  </si>
  <si>
    <t>№ п/п</t>
  </si>
  <si>
    <t>Показатель</t>
  </si>
  <si>
    <t>I</t>
  </si>
  <si>
    <t>1.1</t>
  </si>
  <si>
    <t>1.1.1</t>
  </si>
  <si>
    <t>1.1.2</t>
  </si>
  <si>
    <t>1.1.3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</si>
  <si>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</si>
  <si>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</si>
  <si>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</si>
  <si>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</si>
  <si>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</si>
  <si>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</si>
  <si>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</si>
  <si>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</si>
  <si>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</si>
  <si>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Источники финансирования инвестиционной программы всего (I+II), в том числе:</t>
  </si>
  <si>
    <t>Прибыль, направляемая на инвестиции, в том числе:</t>
  </si>
  <si>
    <t>1.1.1.1</t>
  </si>
  <si>
    <t>1.1.1.2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</si>
  <si>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</si>
  <si>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</si>
  <si>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</si>
  <si>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</si>
  <si>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</si>
  <si>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</si>
  <si>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</si>
  <si>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</si>
  <si>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</si>
  <si>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1.4.1</t>
  </si>
  <si>
    <t>Кредиты</t>
  </si>
  <si>
    <t>Облигационные займы</t>
  </si>
  <si>
    <t>Векселя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</si>
  <si>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</si>
  <si>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</si>
  <si>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</si>
  <si>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</si>
  <si>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</si>
  <si>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</si>
  <si>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наименование субъекта Российской Федерации</t>
  </si>
  <si>
    <t>млн рублей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</si>
  <si>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</si>
  <si>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</si>
  <si>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</si>
  <si>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</si>
  <si>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</si>
  <si>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</si>
  <si>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</si>
  <si>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</si>
  <si>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</si>
  <si>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</si>
  <si>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</si>
  <si>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</si>
  <si>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</si>
  <si>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</si>
  <si>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</si>
  <si>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14.1</t>
  </si>
  <si>
    <t>14.3</t>
  </si>
  <si>
    <t>14.2</t>
  </si>
  <si>
    <t>5.3.7</t>
  </si>
  <si>
    <t>недоиспользованная амортизация прошлых лет всего, в том числе:</t>
  </si>
  <si>
    <t>Возврат налога на добавленную стоимость</t>
  </si>
  <si>
    <t>2.5.1.1</t>
  </si>
  <si>
    <t>2.5.2.1</t>
  </si>
  <si>
    <t>3.1</t>
  </si>
  <si>
    <t>3.2</t>
  </si>
  <si>
    <t>3.3</t>
  </si>
  <si>
    <t>4</t>
  </si>
  <si>
    <t>прочая прибыль</t>
  </si>
  <si>
    <t>Собственные средства всего, в том числе:</t>
  </si>
  <si>
    <t>Амортизация основных средств всего, в том числе: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</si>
  <si>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</si>
  <si>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</si>
  <si>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</si>
  <si>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r>
      <t>МВ×А</t>
    </r>
    <r>
      <rPr>
        <vertAlign val="superscript"/>
        <sz val="12"/>
        <color rgb="FF000000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</si>
  <si>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rgb="FF000000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</si>
  <si>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rgb="FF000000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</si>
  <si>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rgb="FF000000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</si>
  <si>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4)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</si>
  <si>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</si>
  <si>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t>МВ×А</t>
    </r>
    <r>
      <rPr>
        <vertAlign val="superscript"/>
        <sz val="12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</si>
  <si>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rFont val="Times New Roman"/>
        <family val="1"/>
        <charset val="204"/>
      </rPr>
      <t>4)</t>
    </r>
  </si>
  <si>
    <r>
      <t>км ВЛ
 1-цеп</t>
    </r>
    <r>
      <rPr>
        <vertAlign val="superscript"/>
        <sz val="12"/>
        <rFont val="Times New Roman"/>
        <family val="1"/>
        <charset val="204"/>
      </rPr>
      <t>4)</t>
    </r>
  </si>
  <si>
    <r>
      <t>км ВЛ
 2-цеп</t>
    </r>
    <r>
      <rPr>
        <vertAlign val="superscript"/>
        <sz val="12"/>
        <rFont val="Times New Roman"/>
        <family val="1"/>
        <charset val="204"/>
      </rPr>
      <t>4)</t>
    </r>
  </si>
  <si>
    <r>
      <t>км КЛ</t>
    </r>
    <r>
      <rPr>
        <vertAlign val="superscript"/>
        <sz val="12"/>
        <rFont val="Times New Roman"/>
        <family val="1"/>
        <charset val="204"/>
      </rPr>
      <t>4)</t>
    </r>
  </si>
  <si>
    <r>
      <t>МВт</t>
    </r>
    <r>
      <rPr>
        <vertAlign val="superscript"/>
        <sz val="12"/>
        <rFont val="Times New Roman"/>
        <family val="1"/>
        <charset val="204"/>
      </rPr>
      <t>4)</t>
    </r>
  </si>
  <si>
    <r>
      <t>Раздел 3. Источники финансирования инвестиционной программы</t>
    </r>
    <r>
      <rPr>
        <b/>
        <vertAlign val="superscript"/>
        <sz val="12"/>
        <rFont val="Times New Roman"/>
        <family val="1"/>
        <charset val="204"/>
      </rPr>
      <t>3)</t>
    </r>
  </si>
  <si>
    <r>
      <t>МВ×А</t>
    </r>
    <r>
      <rPr>
        <vertAlign val="superscript"/>
        <sz val="12"/>
        <color rgb="FF000000"/>
        <rFont val="Times New Roman"/>
        <family val="1"/>
        <charset val="204"/>
      </rPr>
      <t>6)</t>
    </r>
  </si>
  <si>
    <r>
      <t>Мвар</t>
    </r>
    <r>
      <rPr>
        <vertAlign val="superscript"/>
        <sz val="12"/>
        <color rgb="FF000000"/>
        <rFont val="Times New Roman"/>
        <family val="1"/>
        <charset val="204"/>
      </rPr>
      <t>6)</t>
    </r>
  </si>
  <si>
    <r>
      <t>км ЛЭП</t>
    </r>
    <r>
      <rPr>
        <vertAlign val="superscript"/>
        <sz val="12"/>
        <color rgb="FF000000"/>
        <rFont val="Times New Roman"/>
        <family val="1"/>
        <charset val="204"/>
      </rPr>
      <t>6)</t>
    </r>
  </si>
  <si>
    <r>
      <t>МВт</t>
    </r>
    <r>
      <rPr>
        <vertAlign val="superscript"/>
        <sz val="12"/>
        <color rgb="FF000000"/>
        <rFont val="Times New Roman"/>
        <family val="1"/>
        <charset val="204"/>
      </rPr>
      <t>6)</t>
    </r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</si>
  <si>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</si>
  <si>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</si>
  <si>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</si>
  <si>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</si>
  <si>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</si>
  <si>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</si>
  <si>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</si>
  <si>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</si>
  <si>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</si>
  <si>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</si>
  <si>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</si>
  <si>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</si>
  <si>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</si>
  <si>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</si>
  <si>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</si>
  <si>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</t>
  </si>
  <si>
    <t>Ульяновская область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</si>
  <si>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</si>
  <si>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</si>
  <si>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</si>
  <si>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</si>
  <si>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</si>
  <si>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</si>
  <si>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</si>
  <si>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</si>
  <si>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</si>
  <si>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</si>
  <si>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</si>
  <si>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</si>
  <si>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</si>
  <si>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</si>
  <si>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</si>
  <si>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</si>
  <si>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</si>
  <si>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</si>
  <si>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</si>
  <si>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</si>
  <si>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</si>
  <si>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</si>
  <si>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</si>
  <si>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</si>
  <si>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</si>
  <si>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</si>
  <si>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</si>
  <si>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</si>
  <si>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</si>
  <si>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</si>
  <si>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</si>
  <si>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</si>
  <si>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</si>
  <si>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</si>
  <si>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</si>
  <si>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</si>
  <si>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</si>
  <si>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</si>
  <si>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</si>
  <si>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</si>
  <si>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</si>
  <si>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</si>
  <si>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</si>
  <si>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</si>
  <si>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</si>
  <si>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</si>
  <si>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</si>
  <si>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</si>
  <si>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</si>
  <si>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</si>
  <si>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</si>
  <si>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</si>
  <si>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</si>
  <si>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</si>
  <si>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</si>
  <si>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</si>
  <si>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Иные инвестиционные проекты, всего, в том числе:</t>
  </si>
  <si>
    <t>Утвержденный план 
2024 год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</si>
  <si>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2025 год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</si>
  <si>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2026 год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</si>
  <si>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2027 год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</si>
  <si>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2028 год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</si>
  <si>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2029 год</t>
    </r>
  </si>
  <si>
    <t>нд</t>
  </si>
  <si>
    <t>Май 2024</t>
  </si>
  <si>
    <t>План 
на 01.01.2024</t>
  </si>
  <si>
    <t>Акционерное общество "Ульяновскэнерго"</t>
  </si>
  <si>
    <t>2024 год</t>
  </si>
  <si>
    <t>2025 год</t>
  </si>
  <si>
    <t>2026 год</t>
  </si>
  <si>
    <t>2027 год</t>
  </si>
  <si>
    <t>2028 год</t>
  </si>
  <si>
    <t>2029 год</t>
  </si>
  <si>
    <t>Раздел 3 План принятия основных средств и нематериальных активов к бухгалтерскому учету</t>
  </si>
  <si>
    <t>14.4</t>
  </si>
  <si>
    <t>14.5</t>
  </si>
  <si>
    <t>14.6</t>
  </si>
  <si>
    <t>5.1.8</t>
  </si>
  <si>
    <t>5.1.9</t>
  </si>
  <si>
    <t>Точка учета</t>
  </si>
  <si>
    <t>Шт.</t>
  </si>
  <si>
    <t>Компл.</t>
  </si>
  <si>
    <t>5.2.8</t>
  </si>
  <si>
    <t>5.2.9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</si>
  <si>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</si>
  <si>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</si>
  <si>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</si>
  <si>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</si>
  <si>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</si>
  <si>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</si>
  <si>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</si>
  <si>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</si>
  <si>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</si>
  <si>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</si>
  <si>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</si>
  <si>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</si>
  <si>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</si>
  <si>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</si>
  <si>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</si>
  <si>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</si>
  <si>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</si>
  <si>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</si>
  <si>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</si>
  <si>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</si>
  <si>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</si>
  <si>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</si>
  <si>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</si>
  <si>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</si>
  <si>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</si>
  <si>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</si>
  <si>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</si>
  <si>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</si>
  <si>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</si>
  <si>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6.1.8</t>
  </si>
  <si>
    <t>6.1.9</t>
  </si>
  <si>
    <t>4.1.8</t>
  </si>
  <si>
    <t>4.1.9</t>
  </si>
  <si>
    <t>4.2.8</t>
  </si>
  <si>
    <t>4.2.9</t>
  </si>
  <si>
    <t>4.3.8</t>
  </si>
  <si>
    <t>4.3.9</t>
  </si>
  <si>
    <t>4.4.8</t>
  </si>
  <si>
    <t>4.4.9</t>
  </si>
  <si>
    <t>12</t>
  </si>
  <si>
    <t>13</t>
  </si>
  <si>
    <t>Раздел 2. План принятия основных средств и нематериальных активов к бухгалтерскому учету на 2024 год с распределенеием по кварталам</t>
  </si>
  <si>
    <t>Итого утвержденный план
за 2024 год</t>
  </si>
  <si>
    <t>Утвержденный план принятия основных средств и нематериальных активов к бухгалтерскому учету на 2024 год</t>
  </si>
  <si>
    <t>4.5.1</t>
  </si>
  <si>
    <t>4.5.2</t>
  </si>
  <si>
    <t>4.5.3</t>
  </si>
  <si>
    <t>4.5.4</t>
  </si>
  <si>
    <t>4.5.5</t>
  </si>
  <si>
    <t>4.5.6</t>
  </si>
  <si>
    <t>4.6.1</t>
  </si>
  <si>
    <t>4.6.2</t>
  </si>
  <si>
    <t>4.6.3</t>
  </si>
  <si>
    <t>4.6.4</t>
  </si>
  <si>
    <t>4.6.5</t>
  </si>
  <si>
    <t>4.6.6</t>
  </si>
  <si>
    <t>2024  год</t>
  </si>
  <si>
    <t>Всего по инвестиционной программе</t>
  </si>
  <si>
    <t>3.4</t>
  </si>
  <si>
    <t>3.5</t>
  </si>
  <si>
    <t>3.6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</si>
  <si>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</si>
  <si>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</si>
  <si>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</si>
  <si>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</si>
  <si>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</si>
  <si>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</si>
  <si>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</si>
  <si>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</si>
  <si>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</si>
  <si>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</si>
  <si>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</si>
  <si>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</si>
  <si>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</si>
  <si>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</si>
  <si>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</si>
  <si>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</si>
  <si>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</si>
  <si>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</si>
  <si>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</si>
  <si>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</si>
  <si>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</si>
  <si>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</si>
  <si>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</si>
  <si>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</si>
  <si>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</si>
  <si>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</si>
  <si>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</si>
  <si>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</si>
  <si>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</si>
  <si>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</si>
  <si>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</si>
  <si>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</si>
  <si>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</si>
  <si>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</si>
  <si>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</si>
  <si>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</si>
  <si>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</si>
  <si>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</si>
  <si>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</si>
  <si>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</si>
  <si>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</si>
  <si>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</si>
  <si>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</si>
  <si>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</si>
  <si>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</si>
  <si>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</si>
  <si>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</si>
  <si>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</si>
  <si>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</si>
  <si>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</si>
  <si>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</si>
  <si>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</si>
  <si>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</si>
  <si>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</si>
  <si>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1.2.3.1.1</t>
  </si>
  <si>
    <t>1.2.3.1.2.</t>
  </si>
  <si>
    <t>1.2.3.1.3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</si>
  <si>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</si>
  <si>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</si>
  <si>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</si>
  <si>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</si>
  <si>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</si>
  <si>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</si>
  <si>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</si>
  <si>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</si>
  <si>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</si>
  <si>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</si>
  <si>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</si>
  <si>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</si>
  <si>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</si>
  <si>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</si>
  <si>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</si>
  <si>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</si>
  <si>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Бюджетное финансирование</t>
  </si>
  <si>
    <t>средства федерального бюджета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</si>
  <si>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</si>
  <si>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</si>
  <si>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в том числе средства консолидированного бюджета субъекта Российской Федерации, недоиспользованные в прошлых периодах</t>
  </si>
  <si>
    <t>Приложение  № 1</t>
  </si>
  <si>
    <t xml:space="preserve">к распоряжению Министерства ЖКХ </t>
  </si>
  <si>
    <t>Приложение  № 2</t>
  </si>
  <si>
    <t>Приложение  № 3.1</t>
  </si>
  <si>
    <t>на 2024 год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</si>
  <si>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</si>
  <si>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</si>
  <si>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</si>
  <si>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</si>
  <si>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</si>
  <si>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</si>
  <si>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 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</si>
  <si>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</si>
  <si>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 xml:space="preserve">Показатель степени загрузки трансформаторной подстанции 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</si>
  <si>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</si>
  <si>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</si>
  <si>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</t>
  </si>
  <si>
    <t>Показатель замены устройств компенсации реактивной мощности 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</si>
  <si>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</si>
  <si>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>Показатель оценки изменения средней продолжительности прекращения передачи электрической энергии потребителям услуг SAIDI, час.</t>
  </si>
  <si>
    <t>Показатель оценки изменения средней частоты прекращения передачи электрической энергии потребителям услуг SAIFI, час.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</si>
  <si>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</si>
  <si>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</si>
  <si>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</si>
  <si>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млн.руб. с НДС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</si>
  <si>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</si>
  <si>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</si>
  <si>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</si>
  <si>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</si>
  <si>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с НДС</t>
  </si>
  <si>
    <t>4.2</t>
  </si>
  <si>
    <t>4.3</t>
  </si>
  <si>
    <t>4.4</t>
  </si>
  <si>
    <t>4.5</t>
  </si>
  <si>
    <t>4.6</t>
  </si>
  <si>
    <t>4.7</t>
  </si>
  <si>
    <t>4.8</t>
  </si>
  <si>
    <t>5.2</t>
  </si>
  <si>
    <t>5.3</t>
  </si>
  <si>
    <t>5.4</t>
  </si>
  <si>
    <t>5.5</t>
  </si>
  <si>
    <t>6.2</t>
  </si>
  <si>
    <t>6.3</t>
  </si>
  <si>
    <t>7.2</t>
  </si>
  <si>
    <t>8.2</t>
  </si>
  <si>
    <t>8.3</t>
  </si>
  <si>
    <t>9.2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</si>
  <si>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</si>
  <si>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</si>
  <si>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</si>
  <si>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</si>
  <si>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</si>
  <si>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</si>
  <si>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</si>
  <si>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</si>
  <si>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</si>
  <si>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</si>
  <si>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</si>
  <si>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</si>
  <si>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</si>
  <si>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</si>
  <si>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</si>
  <si>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</si>
  <si>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</si>
  <si>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</si>
  <si>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</si>
  <si>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</si>
  <si>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</si>
  <si>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</si>
  <si>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</si>
  <si>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</si>
  <si>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</si>
  <si>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</si>
  <si>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</si>
  <si>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</si>
  <si>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</si>
  <si>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</si>
  <si>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</si>
  <si>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</si>
  <si>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</si>
  <si>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</si>
  <si>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</si>
  <si>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</si>
  <si>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</si>
  <si>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</si>
  <si>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</si>
  <si>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</si>
  <si>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</si>
  <si>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</si>
  <si>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</si>
  <si>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</si>
  <si>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</si>
  <si>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</si>
  <si>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</si>
  <si>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</si>
  <si>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</si>
  <si>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</si>
  <si>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</si>
  <si>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</si>
  <si>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</si>
  <si>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</si>
  <si>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</si>
  <si>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</si>
  <si>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</si>
  <si>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</si>
  <si>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</si>
  <si>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</si>
  <si>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</si>
  <si>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</si>
  <si>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1.5</t>
  </si>
  <si>
    <t>1.6</t>
  </si>
  <si>
    <t>Энергосбережение</t>
  </si>
  <si>
    <t>L_3.04_ENERGOSB</t>
  </si>
  <si>
    <t>1.3.2.1.1.1</t>
  </si>
  <si>
    <t>1.3.3.3.1</t>
  </si>
  <si>
    <t>1.3.3.3.2</t>
  </si>
  <si>
    <t>1.3.3.3.3</t>
  </si>
  <si>
    <t>на 2025 год</t>
  </si>
  <si>
    <t>на 2026 год</t>
  </si>
  <si>
    <t>на 2027 год</t>
  </si>
  <si>
    <t>на 2028 год</t>
  </si>
  <si>
    <t>на 2029 год</t>
  </si>
  <si>
    <t>Приложение  № 3.2</t>
  </si>
  <si>
    <t>Приложение  № 3.3</t>
  </si>
  <si>
    <t>Приложение  № 3.4</t>
  </si>
  <si>
    <t>Приложение  № 3.5</t>
  </si>
  <si>
    <t>Приложение  № 3.6</t>
  </si>
  <si>
    <t>Приложение  № 4</t>
  </si>
  <si>
    <t>Приложение  № 5</t>
  </si>
  <si>
    <t>Приложение  № 6</t>
  </si>
  <si>
    <t>Приложение  № 8</t>
  </si>
  <si>
    <t>Приложение  № 7</t>
  </si>
  <si>
    <t>и строительства Ульяновской области 
от 18 ноября 2024 г. № 986-од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</si>
</sst>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69" formatCode="#,##0.000"/>
    <numFmt numFmtId="170" formatCode="#,##0.0000000"/>
    <numFmt numFmtId="171" formatCode="_-* #,##0.000\ _₽_-;\-* #,##0.000\ _₽_-;_-* &quot;-&quot;??\ _₽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 CYR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18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3" fillId="0" borderId="0"/>
    <xf numFmtId="0" fontId="12" fillId="0" borderId="0"/>
    <xf numFmtId="0" fontId="39" fillId="0" borderId="0"/>
    <xf numFmtId="0" fontId="39" fillId="0" borderId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7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8" fillId="0" borderId="0"/>
    <xf numFmtId="0" fontId="13" fillId="0" borderId="0"/>
    <xf numFmtId="9" fontId="39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8" fillId="0" borderId="0"/>
    <xf numFmtId="0" fontId="7" fillId="0" borderId="0"/>
    <xf numFmtId="0" fontId="33" fillId="0" borderId="0"/>
    <xf numFmtId="0" fontId="6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33" fillId="0" borderId="0"/>
    <xf numFmtId="0" fontId="2" fillId="0" borderId="0"/>
    <xf numFmtId="0" fontId="39" fillId="0" borderId="0"/>
    <xf numFmtId="9" fontId="54" fillId="0" borderId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56" fillId="0" borderId="0" applyFont="0" applyFill="0" applyBorder="0" applyAlignment="0" applyProtection="0"/>
    <xf numFmtId="167" fontId="4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3" fillId="0" borderId="0"/>
    <xf numFmtId="0" fontId="13" fillId="0" borderId="0"/>
    <xf numFmtId="0" fontId="33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165" fontId="13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0" fontId="13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33" fillId="0" borderId="0"/>
    <xf numFmtId="165" fontId="1" fillId="0" borderId="0" applyFont="0" applyFill="0" applyBorder="0" applyAlignment="0" applyProtection="0"/>
    <xf numFmtId="0" fontId="13" fillId="0" borderId="0"/>
    <xf numFmtId="165" fontId="1" fillId="0" borderId="0" applyFont="0" applyFill="0" applyBorder="0" applyAlignment="0" applyProtection="0"/>
    <xf numFmtId="0" fontId="13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3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3" fillId="0" borderId="0"/>
    <xf numFmtId="0" fontId="33" fillId="0" borderId="0"/>
    <xf numFmtId="0" fontId="64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9" fontId="1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46" applyFont="1"/>
    <xf numFmtId="0" fontId="35" fillId="0" borderId="0" xfId="45" applyFont="1" applyAlignment="1">
      <alignment vertical="center"/>
    </xf>
    <xf numFmtId="0" fontId="40" fillId="0" borderId="0" xfId="37" applyFont="1" applyAlignment="1">
      <alignment horizontal="right"/>
    </xf>
    <xf numFmtId="0" fontId="37" fillId="0" borderId="0" xfId="45" applyFont="1" applyAlignment="1">
      <alignment horizontal="center" vertical="center"/>
    </xf>
    <xf numFmtId="0" fontId="13" fillId="0" borderId="0" xfId="0" applyFont="1" applyAlignment="1">
      <alignment horizontal="center" vertical="center" textRotation="90" wrapText="1"/>
    </xf>
    <xf numFmtId="0" fontId="46" fillId="0" borderId="0" xfId="55" applyFont="1"/>
    <xf numFmtId="0" fontId="43" fillId="0" borderId="0" xfId="0" applyFont="1"/>
    <xf numFmtId="0" fontId="14" fillId="0" borderId="16" xfId="46" applyFont="1" applyBorder="1"/>
    <xf numFmtId="0" fontId="36" fillId="0" borderId="0" xfId="45" applyFont="1" applyAlignment="1">
      <alignment horizontal="center" vertical="center" textRotation="90" wrapText="1"/>
    </xf>
    <xf numFmtId="0" fontId="13" fillId="0" borderId="10" xfId="37" applyBorder="1" applyAlignment="1">
      <alignment horizontal="center" vertical="center" textRotation="90" wrapText="1"/>
    </xf>
    <xf numFmtId="0" fontId="36" fillId="0" borderId="10" xfId="45" applyFont="1" applyBorder="1" applyAlignment="1">
      <alignment horizontal="center" vertical="center" textRotation="90" wrapText="1"/>
    </xf>
    <xf numFmtId="0" fontId="42" fillId="0" borderId="0" xfId="55" applyFont="1" applyAlignment="1">
      <alignment vertical="center"/>
    </xf>
    <xf numFmtId="0" fontId="38" fillId="0" borderId="0" xfId="55" applyFont="1" applyAlignment="1">
      <alignment vertical="top"/>
    </xf>
    <xf numFmtId="49" fontId="13" fillId="0" borderId="10" xfId="0" applyNumberFormat="1" applyFont="1" applyBorder="1" applyAlignment="1">
      <alignment horizontal="center" vertical="center" wrapText="1"/>
    </xf>
    <xf numFmtId="49" fontId="36" fillId="0" borderId="10" xfId="45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6" fillId="0" borderId="0" xfId="45" applyFont="1" applyAlignment="1">
      <alignment horizontal="center" vertical="center" wrapText="1"/>
    </xf>
    <xf numFmtId="0" fontId="36" fillId="0" borderId="0" xfId="45" applyFont="1" applyAlignment="1">
      <alignment horizontal="center" vertical="center"/>
    </xf>
    <xf numFmtId="49" fontId="51" fillId="24" borderId="0" xfId="57" applyNumberFormat="1" applyFont="1" applyFill="1" applyAlignment="1">
      <alignment horizontal="center" vertical="center"/>
    </xf>
    <xf numFmtId="0" fontId="13" fillId="24" borderId="0" xfId="57" applyFill="1" applyAlignment="1">
      <alignment wrapText="1"/>
    </xf>
    <xf numFmtId="0" fontId="13" fillId="24" borderId="0" xfId="57" applyFill="1"/>
    <xf numFmtId="0" fontId="53" fillId="24" borderId="0" xfId="58" applyFont="1" applyFill="1" applyAlignment="1">
      <alignment vertical="center" wrapText="1"/>
    </xf>
    <xf numFmtId="0" fontId="41" fillId="24" borderId="0" xfId="272" applyFont="1" applyFill="1" applyAlignment="1">
      <alignment horizontal="justify"/>
    </xf>
    <xf numFmtId="0" fontId="35" fillId="0" borderId="0" xfId="44" applyFont="1"/>
    <xf numFmtId="0" fontId="14" fillId="0" borderId="0" xfId="0" applyFont="1" applyAlignment="1">
      <alignment wrapText="1"/>
    </xf>
    <xf numFmtId="0" fontId="51" fillId="24" borderId="10" xfId="57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40" fillId="0" borderId="0" xfId="37" applyFont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41" fillId="0" borderId="0" xfId="55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46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36" fillId="0" borderId="0" xfId="45" applyNumberFormat="1" applyFont="1" applyAlignment="1">
      <alignment horizontal="center" vertical="center"/>
    </xf>
    <xf numFmtId="0" fontId="36" fillId="0" borderId="10" xfId="45" applyFont="1" applyBorder="1" applyAlignment="1">
      <alignment horizontal="center" vertical="center" wrapText="1"/>
    </xf>
    <xf numFmtId="0" fontId="36" fillId="0" borderId="10" xfId="45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horizontal="left" vertical="center" wrapText="1" indent="1"/>
    </xf>
    <xf numFmtId="0" fontId="13" fillId="0" borderId="10" xfId="57" applyBorder="1" applyAlignment="1">
      <alignment horizontal="left" vertical="center" wrapText="1" indent="3"/>
    </xf>
    <xf numFmtId="0" fontId="13" fillId="0" borderId="10" xfId="57" applyBorder="1" applyAlignment="1">
      <alignment horizontal="left" vertical="center" wrapText="1" indent="5"/>
    </xf>
    <xf numFmtId="0" fontId="13" fillId="24" borderId="0" xfId="57" applyFill="1" applyAlignment="1">
      <alignment horizontal="right"/>
    </xf>
    <xf numFmtId="0" fontId="13" fillId="24" borderId="10" xfId="57" applyFill="1" applyBorder="1" applyAlignment="1">
      <alignment horizontal="center" vertical="center" wrapText="1"/>
    </xf>
    <xf numFmtId="49" fontId="57" fillId="24" borderId="10" xfId="57" applyNumberFormat="1" applyFont="1" applyFill="1" applyBorder="1" applyAlignment="1">
      <alignment horizontal="center" vertical="center"/>
    </xf>
    <xf numFmtId="0" fontId="57" fillId="24" borderId="10" xfId="57" applyFont="1" applyFill="1" applyBorder="1" applyAlignment="1">
      <alignment horizontal="center" vertical="center" wrapText="1"/>
    </xf>
    <xf numFmtId="49" fontId="51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46" fillId="0" borderId="0" xfId="0" applyFont="1" applyAlignment="1">
      <alignment vertical="top" wrapText="1"/>
    </xf>
    <xf numFmtId="0" fontId="13" fillId="0" borderId="0" xfId="46" applyAlignment="1">
      <alignment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49" fontId="38" fillId="0" borderId="10" xfId="55" applyNumberFormat="1" applyFont="1" applyBorder="1" applyAlignment="1">
      <alignment horizontal="left" vertical="center"/>
    </xf>
    <xf numFmtId="0" fontId="38" fillId="0" borderId="10" xfId="55" applyFont="1" applyBorder="1" applyAlignment="1">
      <alignment horizontal="left" vertical="center" wrapText="1"/>
    </xf>
    <xf numFmtId="0" fontId="38" fillId="0" borderId="10" xfId="55" applyFont="1" applyBorder="1" applyAlignment="1">
      <alignment horizontal="left" vertical="center" indent="1"/>
    </xf>
    <xf numFmtId="0" fontId="38" fillId="0" borderId="10" xfId="55" applyFont="1" applyBorder="1" applyAlignment="1">
      <alignment horizontal="left" vertical="center" wrapText="1" indent="1"/>
    </xf>
    <xf numFmtId="0" fontId="38" fillId="0" borderId="10" xfId="55" applyFont="1" applyBorder="1" applyAlignment="1">
      <alignment horizontal="left" vertical="center" wrapText="1" indent="2"/>
    </xf>
    <xf numFmtId="0" fontId="38" fillId="0" borderId="10" xfId="55" applyFont="1" applyBorder="1" applyAlignment="1">
      <alignment horizontal="left" vertical="center" wrapText="1" indent="3"/>
    </xf>
    <xf numFmtId="0" fontId="38" fillId="0" borderId="10" xfId="55" applyFont="1" applyBorder="1" applyAlignment="1">
      <alignment horizontal="left" vertical="center" wrapText="1" indent="4"/>
    </xf>
    <xf numFmtId="0" fontId="38" fillId="0" borderId="10" xfId="55" applyFont="1" applyBorder="1" applyAlignment="1">
      <alignment horizontal="left" vertical="center" wrapText="1" indent="5"/>
    </xf>
    <xf numFmtId="168" fontId="13" fillId="0" borderId="10" xfId="0" applyNumberFormat="1" applyFont="1" applyBorder="1" applyAlignment="1">
      <alignment horizontal="center" vertical="center"/>
    </xf>
    <xf numFmtId="168" fontId="13" fillId="0" borderId="10" xfId="0" applyNumberFormat="1" applyFont="1" applyBorder="1" applyAlignment="1">
      <alignment horizontal="center" vertical="center" wrapText="1"/>
    </xf>
    <xf numFmtId="168" fontId="13" fillId="0" borderId="10" xfId="0" quotePrefix="1" applyNumberFormat="1" applyFon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168" fontId="38" fillId="0" borderId="10" xfId="55" applyNumberFormat="1" applyFont="1" applyBorder="1" applyAlignment="1">
      <alignment horizontal="center" vertical="center"/>
    </xf>
    <xf numFmtId="3" fontId="38" fillId="0" borderId="10" xfId="55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 indent="7"/>
    </xf>
    <xf numFmtId="0" fontId="13" fillId="0" borderId="10" xfId="57" applyBorder="1" applyAlignment="1">
      <alignment horizontal="left" vertical="center" indent="7"/>
    </xf>
    <xf numFmtId="0" fontId="13" fillId="0" borderId="10" xfId="0" applyFont="1" applyBorder="1" applyAlignment="1">
      <alignment horizontal="left" vertical="center" wrapText="1" indent="2"/>
    </xf>
    <xf numFmtId="164" fontId="13" fillId="0" borderId="10" xfId="57" applyNumberFormat="1" applyBorder="1" applyAlignment="1">
      <alignment horizontal="center" vertical="center"/>
    </xf>
    <xf numFmtId="49" fontId="46" fillId="0" borderId="0" xfId="55" applyNumberFormat="1" applyFont="1" applyAlignment="1">
      <alignment horizontal="center" vertical="center"/>
    </xf>
    <xf numFmtId="0" fontId="40" fillId="0" borderId="0" xfId="800" applyFont="1" applyAlignment="1">
      <alignment horizontal="right" vertical="center"/>
    </xf>
    <xf numFmtId="0" fontId="65" fillId="0" borderId="0" xfId="55" applyFont="1"/>
    <xf numFmtId="0" fontId="14" fillId="0" borderId="0" xfId="55" applyFont="1" applyAlignment="1">
      <alignment vertical="center"/>
    </xf>
    <xf numFmtId="0" fontId="14" fillId="0" borderId="10" xfId="55" applyFont="1" applyBorder="1" applyAlignment="1">
      <alignment vertical="center" wrapText="1"/>
    </xf>
    <xf numFmtId="0" fontId="14" fillId="0" borderId="0" xfId="55" applyFont="1"/>
    <xf numFmtId="0" fontId="14" fillId="0" borderId="12" xfId="55" applyFont="1" applyBorder="1" applyAlignment="1">
      <alignment vertical="center" wrapText="1"/>
    </xf>
    <xf numFmtId="0" fontId="14" fillId="0" borderId="10" xfId="3407" applyFont="1" applyBorder="1" applyAlignment="1">
      <alignment vertical="center" wrapText="1"/>
    </xf>
    <xf numFmtId="49" fontId="13" fillId="0" borderId="10" xfId="55" applyNumberFormat="1" applyFont="1" applyBorder="1" applyAlignment="1">
      <alignment horizontal="center"/>
    </xf>
    <xf numFmtId="0" fontId="13" fillId="0" borderId="10" xfId="55" applyFont="1" applyBorder="1" applyAlignment="1">
      <alignment horizontal="center"/>
    </xf>
    <xf numFmtId="0" fontId="13" fillId="0" borderId="0" xfId="55" applyFont="1"/>
    <xf numFmtId="49" fontId="14" fillId="0" borderId="10" xfId="55" applyNumberFormat="1" applyFont="1" applyBorder="1" applyAlignment="1">
      <alignment horizontal="center" vertical="center"/>
    </xf>
    <xf numFmtId="0" fontId="14" fillId="0" borderId="10" xfId="55" applyFont="1" applyBorder="1" applyAlignment="1">
      <alignment horizontal="left" vertical="center" wrapText="1"/>
    </xf>
    <xf numFmtId="0" fontId="14" fillId="0" borderId="10" xfId="37" applyFont="1" applyBorder="1" applyAlignment="1">
      <alignment horizontal="center" vertical="center" wrapText="1"/>
    </xf>
    <xf numFmtId="169" fontId="14" fillId="0" borderId="10" xfId="455" applyNumberFormat="1" applyFont="1" applyFill="1" applyBorder="1" applyAlignment="1">
      <alignment horizontal="center" vertical="center" wrapText="1"/>
    </xf>
    <xf numFmtId="170" fontId="14" fillId="0" borderId="0" xfId="55" applyNumberFormat="1" applyFont="1"/>
    <xf numFmtId="4" fontId="14" fillId="0" borderId="10" xfId="455" applyNumberFormat="1" applyFont="1" applyFill="1" applyBorder="1" applyAlignment="1">
      <alignment horizontal="center" vertical="center" wrapText="1"/>
    </xf>
    <xf numFmtId="164" fontId="14" fillId="0" borderId="10" xfId="3408" applyFont="1" applyFill="1" applyBorder="1" applyAlignment="1">
      <alignment horizontal="center" vertical="center"/>
    </xf>
    <xf numFmtId="164" fontId="14" fillId="0" borderId="10" xfId="3408" applyFont="1" applyFill="1" applyBorder="1" applyAlignment="1">
      <alignment horizontal="left" vertical="center" wrapText="1"/>
    </xf>
    <xf numFmtId="164" fontId="14" fillId="0" borderId="10" xfId="3408" applyFont="1" applyFill="1" applyBorder="1" applyAlignment="1">
      <alignment horizontal="center" vertical="center" wrapText="1"/>
    </xf>
    <xf numFmtId="169" fontId="14" fillId="0" borderId="10" xfId="3408" applyNumberFormat="1" applyFont="1" applyFill="1" applyBorder="1" applyAlignment="1">
      <alignment horizontal="center" vertical="center" wrapText="1"/>
    </xf>
    <xf numFmtId="164" fontId="46" fillId="0" borderId="0" xfId="3408" applyFont="1" applyFill="1"/>
    <xf numFmtId="2" fontId="13" fillId="0" borderId="10" xfId="55" applyNumberFormat="1" applyFont="1" applyBorder="1" applyAlignment="1">
      <alignment horizontal="center" vertical="center"/>
    </xf>
    <xf numFmtId="4" fontId="13" fillId="0" borderId="10" xfId="55" applyNumberFormat="1" applyFont="1" applyBorder="1" applyAlignment="1">
      <alignment horizontal="left" vertical="center" wrapText="1"/>
    </xf>
    <xf numFmtId="4" fontId="13" fillId="0" borderId="10" xfId="3407" applyNumberFormat="1" applyFont="1" applyBorder="1" applyAlignment="1">
      <alignment horizontal="center" vertical="center" wrapText="1"/>
    </xf>
    <xf numFmtId="4" fontId="13" fillId="0" borderId="10" xfId="3408" applyNumberFormat="1" applyFont="1" applyFill="1" applyBorder="1" applyAlignment="1">
      <alignment horizontal="center" vertical="center" wrapText="1"/>
    </xf>
    <xf numFmtId="170" fontId="13" fillId="0" borderId="0" xfId="55" applyNumberFormat="1" applyFont="1"/>
    <xf numFmtId="4" fontId="13" fillId="0" borderId="10" xfId="55" applyNumberFormat="1" applyFont="1" applyBorder="1" applyAlignment="1">
      <alignment horizontal="center" vertical="center" wrapText="1"/>
    </xf>
    <xf numFmtId="169" fontId="13" fillId="0" borderId="10" xfId="3408" applyNumberFormat="1" applyFont="1" applyFill="1" applyBorder="1" applyAlignment="1">
      <alignment horizontal="center" vertical="center" wrapText="1"/>
    </xf>
    <xf numFmtId="49" fontId="13" fillId="0" borderId="10" xfId="55" applyNumberFormat="1" applyFont="1" applyBorder="1" applyAlignment="1">
      <alignment horizontal="center" vertical="center"/>
    </xf>
    <xf numFmtId="171" fontId="13" fillId="0" borderId="10" xfId="57" applyNumberFormat="1" applyBorder="1" applyAlignment="1">
      <alignment horizontal="center" vertical="center"/>
    </xf>
    <xf numFmtId="4" fontId="40" fillId="0" borderId="0" xfId="0" applyNumberFormat="1" applyFont="1" applyAlignment="1">
      <alignment horizontal="right" vertical="top"/>
    </xf>
    <xf numFmtId="4" fontId="40" fillId="0" borderId="0" xfId="799" applyNumberFormat="1" applyFont="1" applyAlignment="1">
      <alignment horizontal="right" vertical="top"/>
    </xf>
    <xf numFmtId="0" fontId="0" fillId="0" borderId="0" xfId="0" applyAlignment="1">
      <alignment vertical="top"/>
    </xf>
    <xf numFmtId="0" fontId="46" fillId="0" borderId="0" xfId="55" applyFont="1" applyAlignment="1">
      <alignment vertical="top"/>
    </xf>
    <xf numFmtId="0" fontId="40" fillId="0" borderId="0" xfId="800" applyFont="1" applyAlignment="1">
      <alignment horizontal="right" vertical="top"/>
    </xf>
    <xf numFmtId="0" fontId="13" fillId="0" borderId="0" xfId="0" applyFont="1" applyAlignment="1">
      <alignment vertical="top"/>
    </xf>
    <xf numFmtId="4" fontId="40" fillId="0" borderId="0" xfId="799" applyNumberFormat="1" applyFont="1" applyAlignment="1">
      <alignment horizontal="right" vertical="top"/>
    </xf>
    <xf numFmtId="4" fontId="40" fillId="0" borderId="0" xfId="799" applyNumberFormat="1" applyFont="1" applyAlignment="1">
      <alignment horizontal="right" vertical="top" wrapText="1"/>
    </xf>
    <xf numFmtId="0" fontId="13" fillId="0" borderId="1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1" fillId="0" borderId="0" xfId="55" applyFont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38" fillId="0" borderId="0" xfId="55" applyFont="1" applyAlignment="1">
      <alignment horizontal="center" vertical="top"/>
    </xf>
    <xf numFmtId="0" fontId="13" fillId="0" borderId="10" xfId="0" applyFont="1" applyBorder="1" applyAlignment="1">
      <alignment horizontal="center" vertical="center" textRotation="90" wrapText="1"/>
    </xf>
    <xf numFmtId="0" fontId="43" fillId="0" borderId="0" xfId="0" applyFont="1" applyAlignment="1">
      <alignment horizontal="center"/>
    </xf>
    <xf numFmtId="1" fontId="14" fillId="0" borderId="16" xfId="0" applyNumberFormat="1" applyFont="1" applyBorder="1" applyAlignment="1">
      <alignment horizontal="center" vertical="top"/>
    </xf>
    <xf numFmtId="0" fontId="65" fillId="0" borderId="0" xfId="55" applyFont="1" applyAlignment="1">
      <alignment horizontal="center" vertical="center"/>
    </xf>
    <xf numFmtId="0" fontId="65" fillId="0" borderId="0" xfId="55" applyFont="1" applyAlignment="1">
      <alignment horizontal="center"/>
    </xf>
    <xf numFmtId="0" fontId="66" fillId="0" borderId="0" xfId="55" applyFont="1" applyAlignment="1">
      <alignment horizontal="center" vertical="center"/>
    </xf>
    <xf numFmtId="0" fontId="13" fillId="0" borderId="0" xfId="55" applyFont="1" applyAlignment="1">
      <alignment horizontal="center" vertical="center"/>
    </xf>
    <xf numFmtId="0" fontId="43" fillId="0" borderId="0" xfId="55" applyFont="1" applyAlignment="1">
      <alignment horizontal="center" vertical="center"/>
    </xf>
    <xf numFmtId="49" fontId="14" fillId="0" borderId="11" xfId="55" applyNumberFormat="1" applyFont="1" applyBorder="1" applyAlignment="1">
      <alignment horizontal="center" vertical="center" wrapText="1"/>
    </xf>
    <xf numFmtId="49" fontId="14" fillId="0" borderId="14" xfId="55" applyNumberFormat="1" applyFont="1" applyBorder="1" applyAlignment="1">
      <alignment horizontal="center" vertical="center" wrapText="1"/>
    </xf>
    <xf numFmtId="0" fontId="14" fillId="0" borderId="11" xfId="55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0" fontId="14" fillId="0" borderId="10" xfId="55" applyFont="1" applyBorder="1" applyAlignment="1">
      <alignment horizontal="center" vertical="center" wrapText="1"/>
    </xf>
    <xf numFmtId="0" fontId="14" fillId="0" borderId="12" xfId="55" applyFont="1" applyBorder="1" applyAlignment="1">
      <alignment horizontal="center" vertical="center" wrapText="1"/>
    </xf>
    <xf numFmtId="0" fontId="14" fillId="0" borderId="17" xfId="55" applyFont="1" applyBorder="1" applyAlignment="1">
      <alignment horizontal="center" vertical="center" wrapText="1"/>
    </xf>
    <xf numFmtId="0" fontId="14" fillId="0" borderId="15" xfId="55" applyFont="1" applyBorder="1" applyAlignment="1">
      <alignment horizontal="center" vertical="center" wrapText="1"/>
    </xf>
    <xf numFmtId="4" fontId="40" fillId="0" borderId="0" xfId="799" applyNumberFormat="1" applyFont="1" applyAlignment="1">
      <alignment horizontal="right" wrapText="1"/>
    </xf>
    <xf numFmtId="0" fontId="36" fillId="0" borderId="10" xfId="45" applyFont="1" applyBorder="1" applyAlignment="1">
      <alignment horizontal="center" vertical="center" wrapText="1"/>
    </xf>
    <xf numFmtId="0" fontId="36" fillId="0" borderId="12" xfId="45" applyFont="1" applyBorder="1" applyAlignment="1">
      <alignment horizontal="center" vertical="center"/>
    </xf>
    <xf numFmtId="0" fontId="36" fillId="0" borderId="17" xfId="45" applyFont="1" applyBorder="1" applyAlignment="1">
      <alignment horizontal="center" vertical="center"/>
    </xf>
    <xf numFmtId="0" fontId="36" fillId="0" borderId="10" xfId="45" applyFont="1" applyBorder="1" applyAlignment="1">
      <alignment horizontal="center" vertical="center"/>
    </xf>
    <xf numFmtId="0" fontId="36" fillId="0" borderId="15" xfId="45" applyFont="1" applyBorder="1" applyAlignment="1">
      <alignment horizontal="center" vertical="center"/>
    </xf>
    <xf numFmtId="0" fontId="14" fillId="0" borderId="16" xfId="46" applyFont="1" applyBorder="1" applyAlignment="1">
      <alignment horizontal="center"/>
    </xf>
    <xf numFmtId="0" fontId="36" fillId="0" borderId="11" xfId="45" applyFont="1" applyBorder="1" applyAlignment="1">
      <alignment horizontal="center" vertical="center" wrapText="1"/>
    </xf>
    <xf numFmtId="0" fontId="36" fillId="0" borderId="14" xfId="45" applyFont="1" applyBorder="1" applyAlignment="1">
      <alignment horizontal="center" vertical="center" wrapText="1"/>
    </xf>
    <xf numFmtId="0" fontId="36" fillId="0" borderId="13" xfId="45" applyFont="1" applyBorder="1" applyAlignment="1">
      <alignment horizontal="center" vertical="center" wrapText="1"/>
    </xf>
    <xf numFmtId="0" fontId="35" fillId="0" borderId="0" xfId="44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 vertical="top"/>
    </xf>
    <xf numFmtId="0" fontId="42" fillId="0" borderId="0" xfId="55" applyFont="1" applyAlignment="1">
      <alignment horizontal="center"/>
    </xf>
    <xf numFmtId="0" fontId="49" fillId="0" borderId="0" xfId="44" applyFont="1" applyAlignment="1">
      <alignment horizontal="center"/>
    </xf>
    <xf numFmtId="0" fontId="35" fillId="0" borderId="0" xfId="45" applyFont="1" applyAlignment="1">
      <alignment horizontal="center" vertical="center"/>
    </xf>
    <xf numFmtId="0" fontId="36" fillId="0" borderId="0" xfId="45" applyFont="1" applyAlignment="1">
      <alignment horizontal="center" vertical="center"/>
    </xf>
    <xf numFmtId="0" fontId="36" fillId="0" borderId="0" xfId="45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3" fillId="0" borderId="12" xfId="46" applyBorder="1" applyAlignment="1">
      <alignment horizontal="center" vertical="center" wrapText="1"/>
    </xf>
    <xf numFmtId="0" fontId="13" fillId="0" borderId="17" xfId="46" applyBorder="1" applyAlignment="1">
      <alignment horizontal="center" vertical="center" wrapText="1"/>
    </xf>
    <xf numFmtId="0" fontId="13" fillId="0" borderId="15" xfId="46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35" fillId="0" borderId="0" xfId="44" applyFont="1" applyAlignment="1">
      <alignment horizontal="center" wrapText="1"/>
    </xf>
    <xf numFmtId="0" fontId="13" fillId="0" borderId="10" xfId="46" applyBorder="1" applyAlignment="1">
      <alignment horizontal="center" vertical="center"/>
    </xf>
    <xf numFmtId="0" fontId="13" fillId="0" borderId="10" xfId="0" applyFont="1" applyBorder="1"/>
    <xf numFmtId="0" fontId="38" fillId="0" borderId="10" xfId="55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3" fillId="24" borderId="10" xfId="57" applyFill="1" applyBorder="1" applyAlignment="1">
      <alignment horizontal="left" vertical="center" wrapText="1"/>
    </xf>
    <xf numFmtId="49" fontId="58" fillId="24" borderId="10" xfId="57" applyNumberFormat="1" applyFont="1" applyFill="1" applyBorder="1" applyAlignment="1">
      <alignment horizontal="center" vertical="center" wrapText="1"/>
    </xf>
    <xf numFmtId="0" fontId="59" fillId="24" borderId="10" xfId="57" applyFont="1" applyFill="1" applyBorder="1" applyAlignment="1">
      <alignment horizontal="center" vertical="center" wrapText="1"/>
    </xf>
    <xf numFmtId="0" fontId="46" fillId="24" borderId="0" xfId="57" applyFont="1" applyFill="1" applyAlignment="1">
      <alignment horizontal="center"/>
    </xf>
    <xf numFmtId="0" fontId="38" fillId="24" borderId="0" xfId="272" applyFont="1" applyFill="1" applyAlignment="1">
      <alignment horizontal="center" vertical="center"/>
    </xf>
    <xf numFmtId="0" fontId="41" fillId="24" borderId="0" xfId="272" applyFont="1" applyFill="1" applyAlignment="1">
      <alignment horizontal="center" vertical="center"/>
    </xf>
    <xf numFmtId="0" fontId="45" fillId="24" borderId="0" xfId="272" applyFont="1" applyFill="1" applyAlignment="1">
      <alignment horizontal="center" vertical="top"/>
    </xf>
    <xf numFmtId="0" fontId="52" fillId="24" borderId="0" xfId="57" applyFont="1" applyFill="1" applyAlignment="1">
      <alignment horizontal="center" vertical="center" wrapText="1"/>
    </xf>
    <xf numFmtId="49" fontId="51" fillId="24" borderId="0" xfId="57" applyNumberFormat="1" applyFont="1" applyFill="1" applyAlignment="1">
      <alignment horizontal="center" vertical="center"/>
    </xf>
  </cellXfs>
  <cellStyles count="341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" xfId="3398" xr:uid="{6874C2C0-37BB-4A95-86D0-C9C10AC57CA5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2" xr:uid="{00000000-0005-0000-0000-000048000000}"/>
    <cellStyle name="Обычный 10 2" xfId="3370" xr:uid="{3432063C-E2BC-41F3-B20A-01C3FB9DCEF3}"/>
    <cellStyle name="Обычный 10 5" xfId="3371" xr:uid="{BFDFC4F2-F2B5-45A5-973F-D6FF2A03E70A}"/>
    <cellStyle name="Обычный 11" xfId="3395" xr:uid="{27072830-3F7B-4C2E-AC93-3FF57FCEA22C}"/>
    <cellStyle name="Обычный 11 2" xfId="799" xr:uid="{7C447D8A-6C39-46BF-91EC-150DE470A893}"/>
    <cellStyle name="Обычный 11 2 2 2" xfId="3415" xr:uid="{5C0E5048-313C-4D4D-8644-D41ADEB949C4}"/>
    <cellStyle name="Обычный 11 2 3" xfId="3382" xr:uid="{6C9F3AB8-41DA-4EEE-BC06-DC8B8F5A4B73}"/>
    <cellStyle name="Обычный 11 2 7" xfId="3373" xr:uid="{7DEB59DF-0AF9-4A05-9BC9-FCA73A0D98FE}"/>
    <cellStyle name="Обычный 11 3" xfId="3409" xr:uid="{14FC3322-BEBA-41EE-9EEE-5A36510D0C1C}"/>
    <cellStyle name="Обычный 12" xfId="274" xr:uid="{00000000-0005-0000-0000-000049000000}"/>
    <cellStyle name="Обычный 12 2" xfId="48" xr:uid="{00000000-0005-0000-0000-00004A000000}"/>
    <cellStyle name="Обычный 12 3" xfId="3413" xr:uid="{A84DB82E-3042-46BF-8C7D-87A9CF74397A}"/>
    <cellStyle name="Обычный 12 4" xfId="3401" xr:uid="{1967A0C6-3AB2-4AB3-BB44-7707733C1E66}"/>
    <cellStyle name="Обычный 120" xfId="3405" xr:uid="{D58CABEA-A2B6-4C07-AE23-AFE64B9809BB}"/>
    <cellStyle name="Обычный 13" xfId="3407" xr:uid="{1CDC1634-C668-43C2-A8FD-D8FC0BBD7B08}"/>
    <cellStyle name="Обычный 14" xfId="3406" xr:uid="{AB1A943C-20AE-4EED-86B7-2AA8CB6BEF17}"/>
    <cellStyle name="Обычный 14 2" xfId="3414" xr:uid="{B51E819C-FEFC-4285-9E89-1CC640687EB5}"/>
    <cellStyle name="Обычный 18 5" xfId="3383" xr:uid="{8114C1E1-74BD-4AD4-87BE-85A435F8DB82}"/>
    <cellStyle name="Обычный 2" xfId="36" xr:uid="{00000000-0005-0000-0000-00004B000000}"/>
    <cellStyle name="Обычный 2 10" xfId="3387" xr:uid="{C54953AE-11FE-4250-810C-B701C21908C8}"/>
    <cellStyle name="Обычный 2 14" xfId="3400" xr:uid="{63D96DA2-04EA-45A9-9899-6CE40B2A4998}"/>
    <cellStyle name="Обычный 2 15" xfId="3411" xr:uid="{4431190C-04CF-4DC3-B597-B2AB706A82B6}"/>
    <cellStyle name="Обычный 2 2" xfId="801" xr:uid="{E0C090FB-0E4C-4E56-AEB0-7C105B3DED4A}"/>
    <cellStyle name="Обычный 2 2 2" xfId="3412" xr:uid="{18A0E32A-EAA8-41B8-96C5-D8806BD3CCBC}"/>
    <cellStyle name="Обычный 2 26 2" xfId="108" xr:uid="{00000000-0005-0000-0000-00004C000000}"/>
    <cellStyle name="Обычный 2 3" xfId="3389" xr:uid="{0A1307DC-32A3-4288-8BC4-75E4A052ABD9}"/>
    <cellStyle name="Обычный 2 4 2" xfId="3399" xr:uid="{AE6C1A60-83F7-4AD2-B210-8876D3F9BA6D}"/>
    <cellStyle name="Обычный 3" xfId="37" xr:uid="{00000000-0005-0000-0000-00004D000000}"/>
    <cellStyle name="Обычный 3 10 2" xfId="275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 5" xfId="800" xr:uid="{4A011EA0-1948-496E-84F8-2E28A7EF9893}"/>
    <cellStyle name="Обычный 3 21" xfId="103" xr:uid="{00000000-0005-0000-0000-000051000000}"/>
    <cellStyle name="Обычный 3 3 4 2" xfId="3381" xr:uid="{85295441-143B-48AD-B138-46F97F2354F0}"/>
    <cellStyle name="Обычный 3 3 5" xfId="3384" xr:uid="{411304AC-D6DC-483A-BF13-2B29C08232E2}"/>
    <cellStyle name="Обычный 30" xfId="276" xr:uid="{00000000-0005-0000-0000-000052000000}"/>
    <cellStyle name="Обычный 36" xfId="3391" xr:uid="{A2E718B0-E453-4549-8AE7-BBE2258509C0}"/>
    <cellStyle name="Обычный 36 2" xfId="3394" xr:uid="{2EC9478C-7B47-43F1-A347-9B8BA9FE496E}"/>
    <cellStyle name="Обычный 4" xfId="44" xr:uid="{00000000-0005-0000-0000-000053000000}"/>
    <cellStyle name="Обычный 4 2" xfId="56" xr:uid="{00000000-0005-0000-0000-000054000000}"/>
    <cellStyle name="Обычный 4 2 2" xfId="3385" xr:uid="{C59C3074-6B9C-40BA-B0E3-00C81C01679E}"/>
    <cellStyle name="Обычный 5" xfId="45" xr:uid="{00000000-0005-0000-0000-000055000000}"/>
    <cellStyle name="Обычный 5 2 2 7 2" xfId="3375" xr:uid="{3E78E40E-AB17-4198-89BF-D043CD2859D1}"/>
    <cellStyle name="Обычный 6" xfId="47" xr:uid="{00000000-0005-0000-0000-000056000000}"/>
    <cellStyle name="Обычный 6 10" xfId="628" xr:uid="{7C297420-1ABA-45B0-A328-174AC4F77646}"/>
    <cellStyle name="Обычный 6 10 2" xfId="1659" xr:uid="{704DA0A2-720F-4021-A988-008FF2DDA94E}"/>
    <cellStyle name="Обычный 6 10 3" xfId="2686" xr:uid="{074C878F-1FE8-41A7-B85F-44F9FCAB9F7C}"/>
    <cellStyle name="Обычный 6 11" xfId="802" xr:uid="{82FBD894-B97B-43B4-AE33-7FBAA63ADD5E}"/>
    <cellStyle name="Обычный 6 11 2" xfId="1830" xr:uid="{9ABB14C6-024B-49E8-BD3A-BA4E970CBB4F}"/>
    <cellStyle name="Обычный 6 11 3" xfId="2857" xr:uid="{101BEB97-98F2-4505-9503-5A57E526F812}"/>
    <cellStyle name="Обычный 6 12" xfId="1145" xr:uid="{FEF51603-B24C-41AD-8FE3-5532D28EE983}"/>
    <cellStyle name="Обычный 6 12 2" xfId="2172" xr:uid="{73556421-F4B9-47BB-8BD9-7825811D1FED}"/>
    <cellStyle name="Обычный 6 12 3" xfId="3199" xr:uid="{04FA8E4C-112D-485C-A891-9F6FAED7435A}"/>
    <cellStyle name="Обычный 6 13" xfId="1316" xr:uid="{2B8672F8-A7ED-4640-A9CF-3D261806A78B}"/>
    <cellStyle name="Обычный 6 14" xfId="2343" xr:uid="{3C07389A-E26B-49A4-837E-68A3AAA2363D}"/>
    <cellStyle name="Обычный 6 15" xfId="283" xr:uid="{02B1B1D4-66D1-488C-94F5-7A79956395DF}"/>
    <cellStyle name="Обычный 6 2" xfId="53" xr:uid="{00000000-0005-0000-0000-000057000000}"/>
    <cellStyle name="Обычный 6 2 10" xfId="460" xr:uid="{75AC53F0-4805-4A82-AC24-F267F6982A00}"/>
    <cellStyle name="Обычный 6 2 10 2" xfId="976" xr:uid="{C78DA089-15C2-4481-83DB-DFBF2DAEDAA8}"/>
    <cellStyle name="Обычный 6 2 10 2 2" xfId="2004" xr:uid="{BAFA7F8B-4B4D-4DDB-B212-805D8A361522}"/>
    <cellStyle name="Обычный 6 2 10 2 3" xfId="3031" xr:uid="{B2E098B7-7F77-4DAA-92BD-8C65E25C0AC7}"/>
    <cellStyle name="Обычный 6 2 10 3" xfId="1491" xr:uid="{965C6B21-7710-4CED-966F-593A2CAD0170}"/>
    <cellStyle name="Обычный 6 2 10 4" xfId="2518" xr:uid="{048F0CB7-571E-4D5B-ADB8-7564437B2B71}"/>
    <cellStyle name="Обычный 6 2 11" xfId="631" xr:uid="{918B883D-315C-4380-BE0A-097FD032A5C2}"/>
    <cellStyle name="Обычный 6 2 11 2" xfId="1662" xr:uid="{CA4552E9-E338-4C67-9771-8FC590D3E9FC}"/>
    <cellStyle name="Обычный 6 2 11 3" xfId="2689" xr:uid="{E5D25827-0940-4E80-98CE-BC34519972C5}"/>
    <cellStyle name="Обычный 6 2 12" xfId="805" xr:uid="{4F4977D8-576D-4DC4-BF2E-DE6933F785F4}"/>
    <cellStyle name="Обычный 6 2 12 2" xfId="1833" xr:uid="{BCED1D12-02B6-499E-BB32-33B75ABA9615}"/>
    <cellStyle name="Обычный 6 2 12 3" xfId="2860" xr:uid="{81871869-B8E4-4E44-890C-8DF7E4715020}"/>
    <cellStyle name="Обычный 6 2 13" xfId="1148" xr:uid="{D8FD9640-82DC-44C7-B31B-D78A491EFB4E}"/>
    <cellStyle name="Обычный 6 2 13 2" xfId="2175" xr:uid="{EFECACDD-015B-4675-944E-FE4E71F3F066}"/>
    <cellStyle name="Обычный 6 2 13 3" xfId="3202" xr:uid="{93C437E3-B095-494A-81D4-3BEF57E57A72}"/>
    <cellStyle name="Обычный 6 2 14" xfId="1319" xr:uid="{BCB2C6C7-A67F-49D1-8F72-FC7BBCF1E3B5}"/>
    <cellStyle name="Обычный 6 2 15" xfId="2346" xr:uid="{F124CFEE-D614-40AF-872C-34B297ABE812}"/>
    <cellStyle name="Обычный 6 2 16" xfId="286" xr:uid="{601E7CDA-1E31-4AD4-843A-4259E272F3F5}"/>
    <cellStyle name="Обычный 6 2 2" xfId="54" xr:uid="{00000000-0005-0000-0000-000058000000}"/>
    <cellStyle name="Обычный 6 2 2 10" xfId="632" xr:uid="{CBC0EF14-2330-4219-A352-02D5D2000467}"/>
    <cellStyle name="Обычный 6 2 2 10 2" xfId="1663" xr:uid="{6A2A2574-B7B0-4E14-838C-D9325F3D36E2}"/>
    <cellStyle name="Обычный 6 2 2 10 3" xfId="2690" xr:uid="{04675D6D-5D98-4030-BC1B-2C603628DD05}"/>
    <cellStyle name="Обычный 6 2 2 11" xfId="806" xr:uid="{5DDDEF7B-B49E-4178-9BFE-7B2DDD2B905A}"/>
    <cellStyle name="Обычный 6 2 2 11 2" xfId="1834" xr:uid="{33BCCD65-0060-44F2-B3BD-B82082BB51E5}"/>
    <cellStyle name="Обычный 6 2 2 11 3" xfId="2861" xr:uid="{5410446F-6B2F-4525-8A66-D563D2FAD98E}"/>
    <cellStyle name="Обычный 6 2 2 12" xfId="1149" xr:uid="{AEE73BF1-A5B7-489F-AB8C-11F46C22BE06}"/>
    <cellStyle name="Обычный 6 2 2 12 2" xfId="2176" xr:uid="{5C44F7D1-A06B-416D-AC93-6747A57073BE}"/>
    <cellStyle name="Обычный 6 2 2 12 3" xfId="3203" xr:uid="{3958D055-6065-409C-9C33-2C8A08F9B879}"/>
    <cellStyle name="Обычный 6 2 2 13" xfId="1320" xr:uid="{4D822B1C-317B-433B-B8C3-D63FBF3960C0}"/>
    <cellStyle name="Обычный 6 2 2 14" xfId="2347" xr:uid="{BD07FBC0-D588-46AB-A441-D61E37BCF8FC}"/>
    <cellStyle name="Обычный 6 2 2 15" xfId="287" xr:uid="{AF004FA4-689D-42EB-8A51-A8A7A2371226}"/>
    <cellStyle name="Обычный 6 2 2 2" xfId="110" xr:uid="{00000000-0005-0000-0000-000059000000}"/>
    <cellStyle name="Обычный 6 2 2 2 10" xfId="1325" xr:uid="{358DEC44-FF73-4919-A864-FEEC9338CDF7}"/>
    <cellStyle name="Обычный 6 2 2 2 11" xfId="2352" xr:uid="{0587551E-827D-4C9E-AB06-5B4E70D4AB03}"/>
    <cellStyle name="Обычный 6 2 2 2 12" xfId="292" xr:uid="{DD7E4986-9BCA-4772-9DC9-5E6CB55E980A}"/>
    <cellStyle name="Обычный 6 2 2 2 2" xfId="127" xr:uid="{00000000-0005-0000-0000-00005A000000}"/>
    <cellStyle name="Обычный 6 2 2 2 2 10" xfId="2369" xr:uid="{8A625D4E-1924-4E15-8465-2CD95435BC30}"/>
    <cellStyle name="Обычный 6 2 2 2 2 11" xfId="309" xr:uid="{50D9D295-47FD-4911-BDB2-81FB35426CF0}"/>
    <cellStyle name="Обычный 6 2 2 2 2 2" xfId="131" xr:uid="{00000000-0005-0000-0000-00005B000000}"/>
    <cellStyle name="Обычный 6 2 2 2 2 2 10" xfId="313" xr:uid="{31B131E5-77BB-4EBA-A40C-3BD6F98762A6}"/>
    <cellStyle name="Обычный 6 2 2 2 2 2 2" xfId="132" xr:uid="{00000000-0005-0000-0000-00005C000000}"/>
    <cellStyle name="Обычный 6 2 2 2 2 2 2 2" xfId="488" xr:uid="{33BC438F-EC25-4B26-A6EE-F805252056AF}"/>
    <cellStyle name="Обычный 6 2 2 2 2 2 2 2 2" xfId="1004" xr:uid="{91D96EF2-12AF-4303-ACB9-3E3659561B69}"/>
    <cellStyle name="Обычный 6 2 2 2 2 2 2 2 2 2" xfId="2032" xr:uid="{0295EFF6-8DEB-498C-9376-54165C30FEBB}"/>
    <cellStyle name="Обычный 6 2 2 2 2 2 2 2 2 3" xfId="3059" xr:uid="{D2E53E04-F7EC-4DC8-9B0D-44055E138978}"/>
    <cellStyle name="Обычный 6 2 2 2 2 2 2 2 3" xfId="1519" xr:uid="{81C5168F-2EA3-4992-BA06-6C13EF055107}"/>
    <cellStyle name="Обычный 6 2 2 2 2 2 2 2 4" xfId="2546" xr:uid="{180E8534-3977-4193-B375-4F41B1A85A1C}"/>
    <cellStyle name="Обычный 6 2 2 2 2 2 2 3" xfId="659" xr:uid="{8630D658-3B99-4806-B103-9CE0532E4C59}"/>
    <cellStyle name="Обычный 6 2 2 2 2 2 2 3 2" xfId="1690" xr:uid="{B68FC54D-3A46-4EFA-AE3A-AB3893B96351}"/>
    <cellStyle name="Обычный 6 2 2 2 2 2 2 3 3" xfId="2717" xr:uid="{1E71088E-15A9-48E1-8B59-2649BDEB12B7}"/>
    <cellStyle name="Обычный 6 2 2 2 2 2 2 4" xfId="833" xr:uid="{9348B593-522A-40A3-B95D-30D7418AB76F}"/>
    <cellStyle name="Обычный 6 2 2 2 2 2 2 4 2" xfId="1861" xr:uid="{27D991BA-BD60-4197-9149-50AADD3D7489}"/>
    <cellStyle name="Обычный 6 2 2 2 2 2 2 4 3" xfId="2888" xr:uid="{EA81A1AE-5CB9-46D0-A1B1-E2F3BA879881}"/>
    <cellStyle name="Обычный 6 2 2 2 2 2 2 5" xfId="1176" xr:uid="{859140E3-AE0A-41B2-8602-0BF772D11DBC}"/>
    <cellStyle name="Обычный 6 2 2 2 2 2 2 5 2" xfId="2203" xr:uid="{534803C8-23A7-4D8F-95EA-852924D13F01}"/>
    <cellStyle name="Обычный 6 2 2 2 2 2 2 5 3" xfId="3230" xr:uid="{0CAD15B3-91A6-4A56-BE84-8C062FEBF76E}"/>
    <cellStyle name="Обычный 6 2 2 2 2 2 2 6" xfId="1347" xr:uid="{B9D3793A-3FC3-4BE1-90EB-CBCEA8531BC8}"/>
    <cellStyle name="Обычный 6 2 2 2 2 2 2 7" xfId="2374" xr:uid="{2566B56D-EF6D-4863-A670-263E7B254632}"/>
    <cellStyle name="Обычный 6 2 2 2 2 2 2 8" xfId="314" xr:uid="{FC86D63E-77CE-4A18-AA56-1E584A93F913}"/>
    <cellStyle name="Обычный 6 2 2 2 2 2 3" xfId="133" xr:uid="{00000000-0005-0000-0000-00005D000000}"/>
    <cellStyle name="Обычный 6 2 2 2 2 2 3 2" xfId="489" xr:uid="{D1FD5B0A-85B8-4C8D-BF9C-191783D3AFA4}"/>
    <cellStyle name="Обычный 6 2 2 2 2 2 3 2 2" xfId="1005" xr:uid="{DD2B59BE-5146-4943-9122-89CFE1FCF91E}"/>
    <cellStyle name="Обычный 6 2 2 2 2 2 3 2 2 2" xfId="2033" xr:uid="{E9798C32-7570-49D9-B41D-BE288CD7F3BD}"/>
    <cellStyle name="Обычный 6 2 2 2 2 2 3 2 2 3" xfId="3060" xr:uid="{BA89F264-0ECB-4D5E-BD1D-B4A55D52AE0F}"/>
    <cellStyle name="Обычный 6 2 2 2 2 2 3 2 3" xfId="1520" xr:uid="{FDFFC8A5-ED79-4514-96AC-9543A1A4379E}"/>
    <cellStyle name="Обычный 6 2 2 2 2 2 3 2 4" xfId="2547" xr:uid="{BA2FCF81-61D7-4E87-A402-A67EDBF78089}"/>
    <cellStyle name="Обычный 6 2 2 2 2 2 3 3" xfId="660" xr:uid="{C38FA4D4-192D-490F-B634-5475FCF97132}"/>
    <cellStyle name="Обычный 6 2 2 2 2 2 3 3 2" xfId="1691" xr:uid="{003D1173-850A-44E8-B58C-EB992B65EC72}"/>
    <cellStyle name="Обычный 6 2 2 2 2 2 3 3 3" xfId="2718" xr:uid="{20409DE4-2F06-404B-AEB8-92B38CA5642C}"/>
    <cellStyle name="Обычный 6 2 2 2 2 2 3 4" xfId="834" xr:uid="{C307ECC2-AC8E-4E88-B1FD-E0B430B672CA}"/>
    <cellStyle name="Обычный 6 2 2 2 2 2 3 4 2" xfId="1862" xr:uid="{7D6279FA-8102-42F2-B6AD-EBBF20AFFCED}"/>
    <cellStyle name="Обычный 6 2 2 2 2 2 3 4 3" xfId="2889" xr:uid="{3ECCDE45-F634-44E6-9F4E-271F5CEDECEF}"/>
    <cellStyle name="Обычный 6 2 2 2 2 2 3 5" xfId="1177" xr:uid="{09FE941A-D4D5-471D-A365-AC38744210DB}"/>
    <cellStyle name="Обычный 6 2 2 2 2 2 3 5 2" xfId="2204" xr:uid="{E6BB8175-3685-4F8E-82A7-544F5979A5F5}"/>
    <cellStyle name="Обычный 6 2 2 2 2 2 3 5 3" xfId="3231" xr:uid="{7632EBEE-7AF2-4449-AC6A-99BD08DF5C5F}"/>
    <cellStyle name="Обычный 6 2 2 2 2 2 3 6" xfId="1348" xr:uid="{DEAE78BC-3F76-44B0-A617-B8F584EAAB0C}"/>
    <cellStyle name="Обычный 6 2 2 2 2 2 3 7" xfId="2375" xr:uid="{6A7282AF-C48D-494C-9C7D-1D0AC061CE86}"/>
    <cellStyle name="Обычный 6 2 2 2 2 2 3 8" xfId="315" xr:uid="{F7AC5876-DB0A-4E7B-8BED-C3ACB21071E0}"/>
    <cellStyle name="Обычный 6 2 2 2 2 2 4" xfId="487" xr:uid="{A4EEB8E1-82D2-4405-ACA6-EEDD6BFE3592}"/>
    <cellStyle name="Обычный 6 2 2 2 2 2 4 2" xfId="1003" xr:uid="{E5C67C35-99E4-44B8-B2DF-0293FE5C70A7}"/>
    <cellStyle name="Обычный 6 2 2 2 2 2 4 2 2" xfId="2031" xr:uid="{8767598B-6C14-4F0A-B507-B9DFDD9D772E}"/>
    <cellStyle name="Обычный 6 2 2 2 2 2 4 2 3" xfId="3058" xr:uid="{673E752D-34D4-417C-AC06-AD3B213516AB}"/>
    <cellStyle name="Обычный 6 2 2 2 2 2 4 3" xfId="1518" xr:uid="{59200101-ACDA-4098-84F7-507D92ABC626}"/>
    <cellStyle name="Обычный 6 2 2 2 2 2 4 4" xfId="2545" xr:uid="{2DB5235F-F213-4DA2-A9E8-BE313A8363B8}"/>
    <cellStyle name="Обычный 6 2 2 2 2 2 5" xfId="658" xr:uid="{992C971C-26D2-465A-BF2A-84B3BEF78031}"/>
    <cellStyle name="Обычный 6 2 2 2 2 2 5 2" xfId="1689" xr:uid="{5053C465-2AE8-462A-95D0-FB13D6D21ED6}"/>
    <cellStyle name="Обычный 6 2 2 2 2 2 5 3" xfId="2716" xr:uid="{7144ABA9-2DD6-45BC-BE02-72EB88CAB148}"/>
    <cellStyle name="Обычный 6 2 2 2 2 2 6" xfId="832" xr:uid="{94A51BAD-5DA9-4CBE-8AB5-F4B6221DAD9C}"/>
    <cellStyle name="Обычный 6 2 2 2 2 2 6 2" xfId="1860" xr:uid="{DEC5B4BA-4B72-43C5-930A-DEEE5C2F3796}"/>
    <cellStyle name="Обычный 6 2 2 2 2 2 6 3" xfId="2887" xr:uid="{1374C93F-3FA8-438D-8581-7EBD87D1EE26}"/>
    <cellStyle name="Обычный 6 2 2 2 2 2 7" xfId="1175" xr:uid="{E0C146F5-A4F2-4D72-BF49-9807C9D133F7}"/>
    <cellStyle name="Обычный 6 2 2 2 2 2 7 2" xfId="2202" xr:uid="{1AF4814A-2D78-4D5A-8E21-051F347C4DA5}"/>
    <cellStyle name="Обычный 6 2 2 2 2 2 7 3" xfId="3229" xr:uid="{6BB4785E-695A-4870-B2E5-DA8E100892ED}"/>
    <cellStyle name="Обычный 6 2 2 2 2 2 8" xfId="1346" xr:uid="{129CEEB8-84F4-4F7C-8907-21F2C2072B89}"/>
    <cellStyle name="Обычный 6 2 2 2 2 2 9" xfId="2373" xr:uid="{4E9D5D9E-9212-43EE-8733-6862C998E481}"/>
    <cellStyle name="Обычный 6 2 2 2 2 3" xfId="134" xr:uid="{00000000-0005-0000-0000-00005E000000}"/>
    <cellStyle name="Обычный 6 2 2 2 2 3 2" xfId="490" xr:uid="{C63845CA-DA11-47D8-BD75-4033894FB35B}"/>
    <cellStyle name="Обычный 6 2 2 2 2 3 2 2" xfId="1006" xr:uid="{CB0EFF9A-EB1A-4036-A863-8953A755007D}"/>
    <cellStyle name="Обычный 6 2 2 2 2 3 2 2 2" xfId="2034" xr:uid="{D9FB2C2A-A39C-4273-92F3-72C002C41B84}"/>
    <cellStyle name="Обычный 6 2 2 2 2 3 2 2 3" xfId="3061" xr:uid="{995AF12A-05F4-4E38-A4F5-8989DBC14D00}"/>
    <cellStyle name="Обычный 6 2 2 2 2 3 2 3" xfId="1521" xr:uid="{2EC6C238-2A08-49C3-8F31-9A3471A3283D}"/>
    <cellStyle name="Обычный 6 2 2 2 2 3 2 4" xfId="2548" xr:uid="{2B52BC67-4E94-47E3-9F25-B1AEAF520712}"/>
    <cellStyle name="Обычный 6 2 2 2 2 3 3" xfId="661" xr:uid="{182F512D-FCB5-4328-9812-C2FC93F5F719}"/>
    <cellStyle name="Обычный 6 2 2 2 2 3 3 2" xfId="1692" xr:uid="{9689C017-9FD0-4C5A-BE4F-F87A7D1154F3}"/>
    <cellStyle name="Обычный 6 2 2 2 2 3 3 3" xfId="2719" xr:uid="{9B543A98-B8EE-4C37-8C18-36FC11BC3E7E}"/>
    <cellStyle name="Обычный 6 2 2 2 2 3 4" xfId="835" xr:uid="{4234B2FD-9282-4CCD-B767-6154B7E4637F}"/>
    <cellStyle name="Обычный 6 2 2 2 2 3 4 2" xfId="1863" xr:uid="{B9D8464B-4E01-4743-B93E-8BDEEAE96588}"/>
    <cellStyle name="Обычный 6 2 2 2 2 3 4 3" xfId="2890" xr:uid="{41B3BF26-7C39-4CD9-B3C7-ABF9AABDE126}"/>
    <cellStyle name="Обычный 6 2 2 2 2 3 5" xfId="1178" xr:uid="{936A672D-6E6C-4DAA-93EF-4EEDC4215CFB}"/>
    <cellStyle name="Обычный 6 2 2 2 2 3 5 2" xfId="2205" xr:uid="{1C9F587F-2BF3-4AC7-8A26-D3442BB599EF}"/>
    <cellStyle name="Обычный 6 2 2 2 2 3 5 3" xfId="3232" xr:uid="{5D0F9FC6-A4FE-4DFB-903F-EEA0CFF167B9}"/>
    <cellStyle name="Обычный 6 2 2 2 2 3 6" xfId="1349" xr:uid="{D0C707EE-C765-4C5D-B94E-762B868ACBE3}"/>
    <cellStyle name="Обычный 6 2 2 2 2 3 7" xfId="2376" xr:uid="{D4E3885F-DD83-4439-9A84-7C8A44B946E9}"/>
    <cellStyle name="Обычный 6 2 2 2 2 3 8" xfId="316" xr:uid="{B1CE7639-50CE-4B35-A8B4-84C62945E558}"/>
    <cellStyle name="Обычный 6 2 2 2 2 4" xfId="135" xr:uid="{00000000-0005-0000-0000-00005F000000}"/>
    <cellStyle name="Обычный 6 2 2 2 2 4 2" xfId="491" xr:uid="{0C340F48-D594-4893-8024-C5126332C44C}"/>
    <cellStyle name="Обычный 6 2 2 2 2 4 2 2" xfId="1007" xr:uid="{6A1A7278-97F1-4C59-BDB8-E020CFA07D43}"/>
    <cellStyle name="Обычный 6 2 2 2 2 4 2 2 2" xfId="2035" xr:uid="{98B4CD9D-4603-459E-A440-141B7544B462}"/>
    <cellStyle name="Обычный 6 2 2 2 2 4 2 2 3" xfId="3062" xr:uid="{474BEE86-4563-406B-A28A-4D2387073FA4}"/>
    <cellStyle name="Обычный 6 2 2 2 2 4 2 3" xfId="1522" xr:uid="{0B08E946-62A8-447C-99F0-9394D077348B}"/>
    <cellStyle name="Обычный 6 2 2 2 2 4 2 4" xfId="2549" xr:uid="{6F991886-9DFC-4C8A-B395-EA54B2E05EC0}"/>
    <cellStyle name="Обычный 6 2 2 2 2 4 3" xfId="662" xr:uid="{4398F254-E0D2-4E72-B045-02FC20F078B5}"/>
    <cellStyle name="Обычный 6 2 2 2 2 4 3 2" xfId="1693" xr:uid="{A2067889-9542-4EA3-BD15-BB27FC0B37F3}"/>
    <cellStyle name="Обычный 6 2 2 2 2 4 3 3" xfId="2720" xr:uid="{B457911D-A146-4C0B-B072-56C77C572C01}"/>
    <cellStyle name="Обычный 6 2 2 2 2 4 4" xfId="836" xr:uid="{27452A57-071C-468C-80B9-57239B17BC37}"/>
    <cellStyle name="Обычный 6 2 2 2 2 4 4 2" xfId="1864" xr:uid="{C528A88B-B091-4C41-821E-7475D0B19B86}"/>
    <cellStyle name="Обычный 6 2 2 2 2 4 4 3" xfId="2891" xr:uid="{1B3512E2-0659-4779-9712-E485B4E3493E}"/>
    <cellStyle name="Обычный 6 2 2 2 2 4 5" xfId="1179" xr:uid="{E3889721-0577-45EA-9436-6F377BAB6627}"/>
    <cellStyle name="Обычный 6 2 2 2 2 4 5 2" xfId="2206" xr:uid="{F1D8A9F3-60BC-43D1-8393-11EE4B6A14E6}"/>
    <cellStyle name="Обычный 6 2 2 2 2 4 5 3" xfId="3233" xr:uid="{A2510537-17C1-4923-A5F7-11E43B61FC5A}"/>
    <cellStyle name="Обычный 6 2 2 2 2 4 6" xfId="1350" xr:uid="{3C5A3B36-27BE-4E16-A6D9-B2EFE8C4BEE2}"/>
    <cellStyle name="Обычный 6 2 2 2 2 4 7" xfId="2377" xr:uid="{E32EAAA7-34DB-416D-933C-0DEDBC9716F8}"/>
    <cellStyle name="Обычный 6 2 2 2 2 4 8" xfId="317" xr:uid="{B0AC93BA-BDE0-4BDF-A3D9-193C97DEC711}"/>
    <cellStyle name="Обычный 6 2 2 2 2 5" xfId="483" xr:uid="{916E704F-8D8E-47F2-9230-4C561AEA3A89}"/>
    <cellStyle name="Обычный 6 2 2 2 2 5 2" xfId="999" xr:uid="{B50C80C6-F54B-4FDC-8E2E-65091D73DB15}"/>
    <cellStyle name="Обычный 6 2 2 2 2 5 2 2" xfId="2027" xr:uid="{E546D6D3-5CF9-4C3A-8ABC-BF06E60FDEC9}"/>
    <cellStyle name="Обычный 6 2 2 2 2 5 2 3" xfId="3054" xr:uid="{48165818-85A7-4F66-A230-E319724BECB8}"/>
    <cellStyle name="Обычный 6 2 2 2 2 5 3" xfId="1514" xr:uid="{B063F912-AEB6-447B-93A2-9B5FF7E9E329}"/>
    <cellStyle name="Обычный 6 2 2 2 2 5 4" xfId="2541" xr:uid="{430BB601-754F-494A-B9E7-79E3AEBA3EF8}"/>
    <cellStyle name="Обычный 6 2 2 2 2 6" xfId="654" xr:uid="{D5833EF2-B1E0-415E-AE29-1AB831CF73DD}"/>
    <cellStyle name="Обычный 6 2 2 2 2 6 2" xfId="1685" xr:uid="{16BB1B25-BB6C-4CF5-96F0-4A0A2A58B8D1}"/>
    <cellStyle name="Обычный 6 2 2 2 2 6 3" xfId="2712" xr:uid="{CC95E781-986C-49BB-8A74-6DD6C8D67268}"/>
    <cellStyle name="Обычный 6 2 2 2 2 7" xfId="828" xr:uid="{8F31D432-4F9B-4846-A939-B37F955F842D}"/>
    <cellStyle name="Обычный 6 2 2 2 2 7 2" xfId="1856" xr:uid="{8A89EBE6-0803-4B7B-9C04-6006FE24BD04}"/>
    <cellStyle name="Обычный 6 2 2 2 2 7 3" xfId="2883" xr:uid="{9A501904-274B-4305-8213-C5B57D666F8E}"/>
    <cellStyle name="Обычный 6 2 2 2 2 8" xfId="1171" xr:uid="{F92087A0-DFAB-471B-97C2-7B061DC602DD}"/>
    <cellStyle name="Обычный 6 2 2 2 2 8 2" xfId="2198" xr:uid="{78B393BB-7362-4C93-94B4-CB188A1A4EFE}"/>
    <cellStyle name="Обычный 6 2 2 2 2 8 3" xfId="3225" xr:uid="{FEC08CAE-398C-4117-9938-B9ECC72C3533}"/>
    <cellStyle name="Обычный 6 2 2 2 2 9" xfId="1342" xr:uid="{7DAA4B7F-8BBF-4E3F-A6F1-14C54D1A88DA}"/>
    <cellStyle name="Обычный 6 2 2 2 3" xfId="129" xr:uid="{00000000-0005-0000-0000-000060000000}"/>
    <cellStyle name="Обычный 6 2 2 2 3 10" xfId="3376" xr:uid="{E5AC712A-BCBF-4198-BB6E-B4A0F88AD3C6}"/>
    <cellStyle name="Обычный 6 2 2 2 3 11" xfId="311" xr:uid="{79FCAF2A-FCC8-40BA-87E2-D6AD137F8414}"/>
    <cellStyle name="Обычный 6 2 2 2 3 2" xfId="136" xr:uid="{00000000-0005-0000-0000-000061000000}"/>
    <cellStyle name="Обычный 6 2 2 2 3 2 2" xfId="492" xr:uid="{756C4454-3B9C-4227-B572-788E5FF4DBA3}"/>
    <cellStyle name="Обычный 6 2 2 2 3 2 2 2" xfId="1008" xr:uid="{2A5BBF2E-0DAF-451E-9F81-11407C536FE3}"/>
    <cellStyle name="Обычный 6 2 2 2 3 2 2 2 2" xfId="2036" xr:uid="{D2FB81FD-B373-445E-8F3C-253B9CC552B4}"/>
    <cellStyle name="Обычный 6 2 2 2 3 2 2 2 3" xfId="3063" xr:uid="{507343B3-888D-4D3B-8731-9A89881ED451}"/>
    <cellStyle name="Обычный 6 2 2 2 3 2 2 2 4" xfId="3379" xr:uid="{81D3EAE0-90CC-4B5B-ACE5-988C470D8F67}"/>
    <cellStyle name="Обычный 6 2 2 2 3 2 2 2 5" xfId="3417" xr:uid="{6BDB8D6B-E0B9-48FF-824B-43FC335AE54C}"/>
    <cellStyle name="Обычный 6 2 2 2 3 2 2 3" xfId="1523" xr:uid="{6E5594E0-0652-401E-9F0B-B36E9B34CFED}"/>
    <cellStyle name="Обычный 6 2 2 2 3 2 2 4" xfId="2550" xr:uid="{39201C83-CA8D-4F7F-9A31-6D4A10E285C2}"/>
    <cellStyle name="Обычный 6 2 2 2 3 2 3" xfId="663" xr:uid="{B7FE0EBA-8E31-468E-9466-E14A6D346367}"/>
    <cellStyle name="Обычный 6 2 2 2 3 2 3 2" xfId="1694" xr:uid="{5BB77DFE-D16F-4E75-9581-0903E04B73CD}"/>
    <cellStyle name="Обычный 6 2 2 2 3 2 3 3" xfId="2721" xr:uid="{5C73CFC2-2700-40F7-8D34-CE02E4AD0CB5}"/>
    <cellStyle name="Обычный 6 2 2 2 3 2 4" xfId="837" xr:uid="{DE700578-D57A-4779-9E8E-2D98AB8B710C}"/>
    <cellStyle name="Обычный 6 2 2 2 3 2 4 2" xfId="1865" xr:uid="{6DA697D1-966A-4D42-AAE4-1A566A583751}"/>
    <cellStyle name="Обычный 6 2 2 2 3 2 4 3" xfId="2892" xr:uid="{FB6BFCA9-AF2B-446C-8E8C-394364C35346}"/>
    <cellStyle name="Обычный 6 2 2 2 3 2 5" xfId="1180" xr:uid="{E529E629-88A2-4F19-A7D7-5DCD402EB475}"/>
    <cellStyle name="Обычный 6 2 2 2 3 2 5 2" xfId="2207" xr:uid="{791CF00A-43AD-4E44-A180-BDA56A094147}"/>
    <cellStyle name="Обычный 6 2 2 2 3 2 5 3" xfId="3234" xr:uid="{CD95B550-D0EC-486B-9199-2FA319DC2987}"/>
    <cellStyle name="Обычный 6 2 2 2 3 2 6" xfId="1351" xr:uid="{8A43B03F-DB92-40E7-9DD3-163BA81A4313}"/>
    <cellStyle name="Обычный 6 2 2 2 3 2 7" xfId="2378" xr:uid="{A5C1E921-F632-4813-A2FD-20DC5F6EB307}"/>
    <cellStyle name="Обычный 6 2 2 2 3 2 8" xfId="318" xr:uid="{F3F409D0-9A70-4F7C-B0B4-3432E5191467}"/>
    <cellStyle name="Обычный 6 2 2 2 3 3" xfId="137" xr:uid="{00000000-0005-0000-0000-000062000000}"/>
    <cellStyle name="Обычный 6 2 2 2 3 3 2" xfId="493" xr:uid="{25381427-F8DE-4363-B5CF-31E08FD8AD8B}"/>
    <cellStyle name="Обычный 6 2 2 2 3 3 2 2" xfId="1009" xr:uid="{114BFC0D-7BB7-4C5E-8519-9D0B4C1F9984}"/>
    <cellStyle name="Обычный 6 2 2 2 3 3 2 2 2" xfId="2037" xr:uid="{75E03A35-4BA3-4F2B-A016-2530423ADD20}"/>
    <cellStyle name="Обычный 6 2 2 2 3 3 2 2 3" xfId="3064" xr:uid="{7B301952-4C58-4C79-8FA5-649CE1B84274}"/>
    <cellStyle name="Обычный 6 2 2 2 3 3 2 3" xfId="1524" xr:uid="{53C5635B-C42C-4280-A41F-7809578CFCDF}"/>
    <cellStyle name="Обычный 6 2 2 2 3 3 2 4" xfId="2551" xr:uid="{1A2501A6-60D6-4D78-A8E2-96539D121E64}"/>
    <cellStyle name="Обычный 6 2 2 2 3 3 3" xfId="664" xr:uid="{64C73701-C8E4-4807-9587-44B5B21AE8F0}"/>
    <cellStyle name="Обычный 6 2 2 2 3 3 3 2" xfId="1695" xr:uid="{F89A445C-B8B7-4409-8F5C-3AEB702FC382}"/>
    <cellStyle name="Обычный 6 2 2 2 3 3 3 3" xfId="2722" xr:uid="{70F7C6EB-416B-4836-8C41-D292550ADB77}"/>
    <cellStyle name="Обычный 6 2 2 2 3 3 4" xfId="838" xr:uid="{53E31BB9-A3F5-43C8-AF74-90BF096538D4}"/>
    <cellStyle name="Обычный 6 2 2 2 3 3 4 2" xfId="1866" xr:uid="{6E9867C7-7FEE-44FD-88A8-F9F21E3D25C3}"/>
    <cellStyle name="Обычный 6 2 2 2 3 3 4 3" xfId="2893" xr:uid="{6974EC33-E1C5-468E-A8CE-DDFB410292BE}"/>
    <cellStyle name="Обычный 6 2 2 2 3 3 5" xfId="1181" xr:uid="{49676B4E-A32D-4236-B7A1-4C64FEE00239}"/>
    <cellStyle name="Обычный 6 2 2 2 3 3 5 2" xfId="2208" xr:uid="{6798F08F-D7B4-4121-80AB-C98D4778724F}"/>
    <cellStyle name="Обычный 6 2 2 2 3 3 5 3" xfId="3235" xr:uid="{A9218CAB-BD8C-4C6C-B657-7EE3773ED78A}"/>
    <cellStyle name="Обычный 6 2 2 2 3 3 6" xfId="1352" xr:uid="{72BD3096-D2D0-4529-8003-714F0174AFCA}"/>
    <cellStyle name="Обычный 6 2 2 2 3 3 7" xfId="2379" xr:uid="{D0CA4AD9-6D30-49E5-AE4A-EB28B6F266C5}"/>
    <cellStyle name="Обычный 6 2 2 2 3 3 8" xfId="319" xr:uid="{8620F84F-85F1-4E7D-BADF-BE67C74799DF}"/>
    <cellStyle name="Обычный 6 2 2 2 3 4" xfId="485" xr:uid="{32F3AEEF-F033-4D65-AFD0-B4A0E730ADDF}"/>
    <cellStyle name="Обычный 6 2 2 2 3 4 2" xfId="1001" xr:uid="{D5D016A4-5BFC-4CF6-9982-DCC752E7B162}"/>
    <cellStyle name="Обычный 6 2 2 2 3 4 2 2" xfId="2029" xr:uid="{A6F8DFC0-B417-49EC-964A-3C08DA592F08}"/>
    <cellStyle name="Обычный 6 2 2 2 3 4 2 3" xfId="3056" xr:uid="{3454C07E-0E90-4137-A67A-CDDB64D36585}"/>
    <cellStyle name="Обычный 6 2 2 2 3 4 3" xfId="1516" xr:uid="{C1C1AE3D-33ED-42D9-876B-61C57674A670}"/>
    <cellStyle name="Обычный 6 2 2 2 3 4 4" xfId="2543" xr:uid="{835B2BAB-4B29-4E5C-AECB-E67E3861336B}"/>
    <cellStyle name="Обычный 6 2 2 2 3 5" xfId="656" xr:uid="{6EEB8758-4E8A-447C-AC62-846B0C4D90D3}"/>
    <cellStyle name="Обычный 6 2 2 2 3 5 2" xfId="1687" xr:uid="{B9F20FEE-1C9F-4896-B037-A3D8CA0CCA0F}"/>
    <cellStyle name="Обычный 6 2 2 2 3 5 3" xfId="2714" xr:uid="{23C1CEC0-3EA1-43D7-B950-E6529A66D22F}"/>
    <cellStyle name="Обычный 6 2 2 2 3 6" xfId="830" xr:uid="{BCC0DBCD-6833-4685-B214-0732B5EEB1E6}"/>
    <cellStyle name="Обычный 6 2 2 2 3 6 2" xfId="1858" xr:uid="{606C91F1-68B8-4A6C-82B8-52D999FD3ABC}"/>
    <cellStyle name="Обычный 6 2 2 2 3 6 3" xfId="2885" xr:uid="{C1A697FD-D809-49D9-BDAE-70C67C73A733}"/>
    <cellStyle name="Обычный 6 2 2 2 3 7" xfId="1173" xr:uid="{4CE97953-073E-4A07-B54C-BE8B930A31F4}"/>
    <cellStyle name="Обычный 6 2 2 2 3 7 2" xfId="2200" xr:uid="{672F671E-5475-42EE-B22C-8B5FB1C9F0FC}"/>
    <cellStyle name="Обычный 6 2 2 2 3 7 3" xfId="3227" xr:uid="{74274E02-FC90-4C52-B835-D26024669F09}"/>
    <cellStyle name="Обычный 6 2 2 2 3 8" xfId="1344" xr:uid="{C2894A1A-7F0D-4740-8369-32F1C0ABB93E}"/>
    <cellStyle name="Обычный 6 2 2 2 3 9" xfId="2371" xr:uid="{A2DB43B4-06B3-4B7E-8628-8B2197B30367}"/>
    <cellStyle name="Обычный 6 2 2 2 4" xfId="138" xr:uid="{00000000-0005-0000-0000-000063000000}"/>
    <cellStyle name="Обычный 6 2 2 2 4 2" xfId="494" xr:uid="{52B117FB-F85D-4D70-B17F-43BC679B958F}"/>
    <cellStyle name="Обычный 6 2 2 2 4 2 2" xfId="1010" xr:uid="{69CB0421-96FD-4756-9638-AA33634C5178}"/>
    <cellStyle name="Обычный 6 2 2 2 4 2 2 2" xfId="2038" xr:uid="{5E42B71D-09C9-4019-BD6A-696369309610}"/>
    <cellStyle name="Обычный 6 2 2 2 4 2 2 3" xfId="3065" xr:uid="{BF822409-E8DA-41C2-B72B-7CF3A137B931}"/>
    <cellStyle name="Обычный 6 2 2 2 4 2 3" xfId="1525" xr:uid="{B0CF28E0-3158-4A5C-80DB-451D04280462}"/>
    <cellStyle name="Обычный 6 2 2 2 4 2 4" xfId="2552" xr:uid="{1A62D467-1430-4374-AECD-094EB23B1426}"/>
    <cellStyle name="Обычный 6 2 2 2 4 3" xfId="665" xr:uid="{A90DC62C-AEEF-461F-885B-8FA248984FA0}"/>
    <cellStyle name="Обычный 6 2 2 2 4 3 2" xfId="1696" xr:uid="{55A4DF30-A4C1-4276-839C-08F5F2066821}"/>
    <cellStyle name="Обычный 6 2 2 2 4 3 3" xfId="2723" xr:uid="{CDA89826-6163-4F11-B80B-178450D4E370}"/>
    <cellStyle name="Обычный 6 2 2 2 4 4" xfId="839" xr:uid="{FE7D7F72-6CEA-4886-BD31-8DDA98985C6F}"/>
    <cellStyle name="Обычный 6 2 2 2 4 4 2" xfId="1867" xr:uid="{CD884D06-1920-48BE-8C1A-7D43EE038CBD}"/>
    <cellStyle name="Обычный 6 2 2 2 4 4 3" xfId="2894" xr:uid="{EA755F5A-184A-48DF-9653-0628FF4185A2}"/>
    <cellStyle name="Обычный 6 2 2 2 4 5" xfId="1182" xr:uid="{EE09C653-A0A3-485D-A309-FBB19B8CCA2E}"/>
    <cellStyle name="Обычный 6 2 2 2 4 5 2" xfId="2209" xr:uid="{B46B64BB-DD98-417D-849F-A435B6CE9BBF}"/>
    <cellStyle name="Обычный 6 2 2 2 4 5 3" xfId="3236" xr:uid="{1C8911DC-CECC-42AC-ABEC-115B693D35F2}"/>
    <cellStyle name="Обычный 6 2 2 2 4 6" xfId="1353" xr:uid="{8ECDCABE-02BF-438C-B933-5EA06D5AB5F2}"/>
    <cellStyle name="Обычный 6 2 2 2 4 7" xfId="2380" xr:uid="{5BEA929A-20B1-446E-8A7C-F70D60E7FDAF}"/>
    <cellStyle name="Обычный 6 2 2 2 4 8" xfId="320" xr:uid="{9B729DD1-E98D-48B8-BB2D-16294B591F87}"/>
    <cellStyle name="Обычный 6 2 2 2 5" xfId="139" xr:uid="{00000000-0005-0000-0000-000064000000}"/>
    <cellStyle name="Обычный 6 2 2 2 5 2" xfId="495" xr:uid="{6E3D3B1C-D106-4913-9B9F-0A18F93FA41F}"/>
    <cellStyle name="Обычный 6 2 2 2 5 2 2" xfId="1011" xr:uid="{3640CA52-A8A4-46E7-A99C-EB14D2E75E1A}"/>
    <cellStyle name="Обычный 6 2 2 2 5 2 2 2" xfId="2039" xr:uid="{081A16BF-DD50-4DA0-A3FE-B60D0BFEB826}"/>
    <cellStyle name="Обычный 6 2 2 2 5 2 2 3" xfId="3066" xr:uid="{06C3C3D1-EABA-4B25-96E9-3E0863EC35ED}"/>
    <cellStyle name="Обычный 6 2 2 2 5 2 3" xfId="1526" xr:uid="{6B9B42DC-D9DC-4C92-8BB6-CBC045A6A3E3}"/>
    <cellStyle name="Обычный 6 2 2 2 5 2 4" xfId="2553" xr:uid="{4709C997-6F5C-41E8-86EA-430CBBFC3F88}"/>
    <cellStyle name="Обычный 6 2 2 2 5 3" xfId="666" xr:uid="{A6C9F29B-51FD-4559-8866-BA2B9EABC82E}"/>
    <cellStyle name="Обычный 6 2 2 2 5 3 2" xfId="1697" xr:uid="{9E8550FB-7127-490F-87BA-39A3B1A0630E}"/>
    <cellStyle name="Обычный 6 2 2 2 5 3 3" xfId="2724" xr:uid="{D6A76FAC-5DEB-471D-8F1D-15276725D11D}"/>
    <cellStyle name="Обычный 6 2 2 2 5 4" xfId="840" xr:uid="{ABF54B34-4E5D-4421-8E28-095E9D11AA31}"/>
    <cellStyle name="Обычный 6 2 2 2 5 4 2" xfId="1868" xr:uid="{0EA3392D-3B10-4792-BF33-FA2B8A4516CB}"/>
    <cellStyle name="Обычный 6 2 2 2 5 4 3" xfId="2895" xr:uid="{39E02FA0-0AA6-4D90-A78E-8CE7853FAC67}"/>
    <cellStyle name="Обычный 6 2 2 2 5 5" xfId="1183" xr:uid="{9FFC417E-B4BC-4A18-B1E0-EE8BE6CA58EE}"/>
    <cellStyle name="Обычный 6 2 2 2 5 5 2" xfId="2210" xr:uid="{C3F4C33D-070A-414A-BA29-7E1263813A17}"/>
    <cellStyle name="Обычный 6 2 2 2 5 5 3" xfId="3237" xr:uid="{A8DFCAEC-6125-4F89-BC54-5C02E23CE215}"/>
    <cellStyle name="Обычный 6 2 2 2 5 6" xfId="1354" xr:uid="{44D743C1-1681-48C0-8012-2B52EEC7652D}"/>
    <cellStyle name="Обычный 6 2 2 2 5 7" xfId="2381" xr:uid="{D54022BA-DE24-4F1A-9695-C2F30F755123}"/>
    <cellStyle name="Обычный 6 2 2 2 5 8" xfId="321" xr:uid="{951B4930-3BBE-45CD-8302-B8147262EF9A}"/>
    <cellStyle name="Обычный 6 2 2 2 6" xfId="466" xr:uid="{6FC3E648-4CC8-4E10-80AE-A3D0CD4E1DA8}"/>
    <cellStyle name="Обычный 6 2 2 2 6 2" xfId="982" xr:uid="{00AE7DD1-64E0-480F-BF5A-C5B41DFAABDA}"/>
    <cellStyle name="Обычный 6 2 2 2 6 2 2" xfId="2010" xr:uid="{A0170056-36D9-4296-AC74-B524A5D5B8A2}"/>
    <cellStyle name="Обычный 6 2 2 2 6 2 3" xfId="3037" xr:uid="{3A300F50-2CCB-4368-AA18-498779A93CE3}"/>
    <cellStyle name="Обычный 6 2 2 2 6 3" xfId="1497" xr:uid="{B6EDA7C7-D1CD-4108-9BF2-6D630EC3B0AF}"/>
    <cellStyle name="Обычный 6 2 2 2 6 4" xfId="2524" xr:uid="{4FC7F90B-456F-47DA-B105-2FAA05343989}"/>
    <cellStyle name="Обычный 6 2 2 2 7" xfId="637" xr:uid="{AD72DBC4-9219-489F-B84B-C4E7C6629538}"/>
    <cellStyle name="Обычный 6 2 2 2 7 2" xfId="1668" xr:uid="{383BF0AA-91E0-40D1-9CD5-5F991CC7AC17}"/>
    <cellStyle name="Обычный 6 2 2 2 7 3" xfId="2695" xr:uid="{67362068-4363-47CC-B98E-2BD7E82313C3}"/>
    <cellStyle name="Обычный 6 2 2 2 8" xfId="811" xr:uid="{889BF1EE-1059-4AF9-ACF3-F5B3A16E48E3}"/>
    <cellStyle name="Обычный 6 2 2 2 8 2" xfId="1839" xr:uid="{59605BE3-8E46-4042-A88C-964E6A3ACBAD}"/>
    <cellStyle name="Обычный 6 2 2 2 8 3" xfId="2866" xr:uid="{BB131762-4258-4785-A594-07789434D2D9}"/>
    <cellStyle name="Обычный 6 2 2 2 9" xfId="1154" xr:uid="{8051DC41-63FF-401E-81C7-4FC7FDD10319}"/>
    <cellStyle name="Обычный 6 2 2 2 9 2" xfId="2181" xr:uid="{3581ABE2-2AB0-41B8-A7E1-FCD2766665AE}"/>
    <cellStyle name="Обычный 6 2 2 2 9 3" xfId="3208" xr:uid="{CAA22F17-04B3-4B10-81BF-93A4417484A3}"/>
    <cellStyle name="Обычный 6 2 2 3" xfId="122" xr:uid="{00000000-0005-0000-0000-000065000000}"/>
    <cellStyle name="Обычный 6 2 2 3 10" xfId="2364" xr:uid="{9E0946CD-232A-4F7D-A205-380256FD8F32}"/>
    <cellStyle name="Обычный 6 2 2 3 11" xfId="304" xr:uid="{7A02F9FD-0F46-417F-82CB-417B147A1632}"/>
    <cellStyle name="Обычный 6 2 2 3 2" xfId="140" xr:uid="{00000000-0005-0000-0000-000066000000}"/>
    <cellStyle name="Обычный 6 2 2 3 2 10" xfId="3378" xr:uid="{736A1044-1470-4A43-9647-7F6FDE3C593B}"/>
    <cellStyle name="Обычный 6 2 2 3 2 11" xfId="322" xr:uid="{CE4655E7-39EE-4815-B6AD-5718A57DE800}"/>
    <cellStyle name="Обычный 6 2 2 3 2 2" xfId="141" xr:uid="{00000000-0005-0000-0000-000067000000}"/>
    <cellStyle name="Обычный 6 2 2 3 2 2 2" xfId="497" xr:uid="{21C0D46E-EC74-4249-8E59-70CC81E06A27}"/>
    <cellStyle name="Обычный 6 2 2 3 2 2 2 2" xfId="1013" xr:uid="{8F8B556D-90EC-4117-BE5B-C87E4319667C}"/>
    <cellStyle name="Обычный 6 2 2 3 2 2 2 2 2" xfId="2041" xr:uid="{211617D5-B43D-4571-97FE-0DBD4DE61471}"/>
    <cellStyle name="Обычный 6 2 2 3 2 2 2 2 3" xfId="3068" xr:uid="{0AF18AAF-55D2-4582-82E4-6AE2AD9026F8}"/>
    <cellStyle name="Обычный 6 2 2 3 2 2 2 3" xfId="1528" xr:uid="{D42E35A7-10D7-4643-8F3E-3C0FC2592472}"/>
    <cellStyle name="Обычный 6 2 2 3 2 2 2 4" xfId="2555" xr:uid="{C714E3FD-419D-428C-8837-398D176E79F1}"/>
    <cellStyle name="Обычный 6 2 2 3 2 2 3" xfId="668" xr:uid="{5A0048D1-0A25-4856-BF48-0B6A0302D656}"/>
    <cellStyle name="Обычный 6 2 2 3 2 2 3 2" xfId="1699" xr:uid="{592C984A-0C9D-4BE9-A52F-D0B5A35FF461}"/>
    <cellStyle name="Обычный 6 2 2 3 2 2 3 3" xfId="2726" xr:uid="{72F07769-09B0-4204-8CD1-12BCEF091816}"/>
    <cellStyle name="Обычный 6 2 2 3 2 2 4" xfId="842" xr:uid="{1CB6B9F3-7143-436C-92D3-BF581D6D9ED2}"/>
    <cellStyle name="Обычный 6 2 2 3 2 2 4 2" xfId="1870" xr:uid="{AFF16AC7-289A-4DCF-B7D0-C024D91D4DB6}"/>
    <cellStyle name="Обычный 6 2 2 3 2 2 4 3" xfId="2897" xr:uid="{A85034D2-FD58-492A-9BE3-CC9077A0DA47}"/>
    <cellStyle name="Обычный 6 2 2 3 2 2 5" xfId="1185" xr:uid="{E01E3859-EB88-4024-B8D7-CF95FF4DD35C}"/>
    <cellStyle name="Обычный 6 2 2 3 2 2 5 2" xfId="2212" xr:uid="{85C3C05D-EA24-4EA4-8B07-30480E84DB52}"/>
    <cellStyle name="Обычный 6 2 2 3 2 2 5 3" xfId="3239" xr:uid="{3E4DB6AF-1887-4A3B-888F-8766439E4E37}"/>
    <cellStyle name="Обычный 6 2 2 3 2 2 6" xfId="1356" xr:uid="{707CC717-C68C-4723-8727-C0C8998D7C72}"/>
    <cellStyle name="Обычный 6 2 2 3 2 2 7" xfId="2383" xr:uid="{FDDED714-9274-4C36-B015-99101D109225}"/>
    <cellStyle name="Обычный 6 2 2 3 2 2 8" xfId="323" xr:uid="{14AB87E5-D023-4F74-A8B0-5F4B947BBE02}"/>
    <cellStyle name="Обычный 6 2 2 3 2 3" xfId="142" xr:uid="{00000000-0005-0000-0000-000068000000}"/>
    <cellStyle name="Обычный 6 2 2 3 2 3 2" xfId="498" xr:uid="{1DB38289-2796-4884-89B3-87A76196B906}"/>
    <cellStyle name="Обычный 6 2 2 3 2 3 2 2" xfId="1014" xr:uid="{6141C153-24BF-40C7-BFD7-96A4C399D80C}"/>
    <cellStyle name="Обычный 6 2 2 3 2 3 2 2 2" xfId="2042" xr:uid="{B9BEFD2D-5095-43A9-9008-C4E6EE41D401}"/>
    <cellStyle name="Обычный 6 2 2 3 2 3 2 2 3" xfId="3069" xr:uid="{A194CBA0-862B-4D3F-95E1-2DFB70FA4CE9}"/>
    <cellStyle name="Обычный 6 2 2 3 2 3 2 3" xfId="1529" xr:uid="{F1F010DD-0FBD-4ADA-BEA2-72B12453BD37}"/>
    <cellStyle name="Обычный 6 2 2 3 2 3 2 4" xfId="2556" xr:uid="{9DE36009-A5EE-405D-8624-17F84089FB4B}"/>
    <cellStyle name="Обычный 6 2 2 3 2 3 3" xfId="669" xr:uid="{E8465D97-115E-415D-894D-8D0AFE2E2D85}"/>
    <cellStyle name="Обычный 6 2 2 3 2 3 3 2" xfId="1700" xr:uid="{6BEEB6E6-F001-4B43-A7C0-D84C23C2B1C5}"/>
    <cellStyle name="Обычный 6 2 2 3 2 3 3 3" xfId="2727" xr:uid="{5F176F13-C7D3-49F9-901E-2B5AE84EE6D2}"/>
    <cellStyle name="Обычный 6 2 2 3 2 3 4" xfId="843" xr:uid="{4B6B1AAE-A022-430D-95B4-EDC980A1D6A4}"/>
    <cellStyle name="Обычный 6 2 2 3 2 3 4 2" xfId="1871" xr:uid="{0A775AF9-99E5-4EF9-B472-38CAFD153536}"/>
    <cellStyle name="Обычный 6 2 2 3 2 3 4 3" xfId="2898" xr:uid="{642D52DF-9C6F-4BC0-A394-DE2B617FCF30}"/>
    <cellStyle name="Обычный 6 2 2 3 2 3 5" xfId="1186" xr:uid="{482DF5DC-DB0A-49C3-89C4-0E34FBD03C02}"/>
    <cellStyle name="Обычный 6 2 2 3 2 3 5 2" xfId="2213" xr:uid="{E1CCC690-AEF5-48E2-A68E-187E2F3DE444}"/>
    <cellStyle name="Обычный 6 2 2 3 2 3 5 3" xfId="3240" xr:uid="{B45B36F3-2700-4AFF-90F5-996E7E206858}"/>
    <cellStyle name="Обычный 6 2 2 3 2 3 6" xfId="1357" xr:uid="{341CC063-4081-42F8-BEA4-65EC662F5D6D}"/>
    <cellStyle name="Обычный 6 2 2 3 2 3 7" xfId="2384" xr:uid="{050EFB4F-56F1-4100-8AF7-445652D79F0F}"/>
    <cellStyle name="Обычный 6 2 2 3 2 3 8" xfId="324" xr:uid="{CE667923-1335-4549-A1AE-8C3D89747264}"/>
    <cellStyle name="Обычный 6 2 2 3 2 4" xfId="496" xr:uid="{2B87975E-6833-4773-9864-6D0C7173E30A}"/>
    <cellStyle name="Обычный 6 2 2 3 2 4 2" xfId="1012" xr:uid="{89527CD2-57EA-45A5-BAA0-53237F0CBE8C}"/>
    <cellStyle name="Обычный 6 2 2 3 2 4 2 2" xfId="2040" xr:uid="{A5E49165-5911-483A-9C2E-8A8F63E523FE}"/>
    <cellStyle name="Обычный 6 2 2 3 2 4 2 3" xfId="3067" xr:uid="{FB9C9457-9370-4959-B36C-A5C3BD9E51DD}"/>
    <cellStyle name="Обычный 6 2 2 3 2 4 3" xfId="1527" xr:uid="{0933F081-9AEE-4555-80E2-F95A2D077845}"/>
    <cellStyle name="Обычный 6 2 2 3 2 4 4" xfId="2554" xr:uid="{32457BA5-79AE-4716-B3FF-3624E74D8D9A}"/>
    <cellStyle name="Обычный 6 2 2 3 2 5" xfId="667" xr:uid="{5AE17BFE-6569-4A22-947F-1FAFEF49DAAA}"/>
    <cellStyle name="Обычный 6 2 2 3 2 5 2" xfId="1698" xr:uid="{BF72E021-69DC-420D-A2D0-C66276D244D7}"/>
    <cellStyle name="Обычный 6 2 2 3 2 5 3" xfId="2725" xr:uid="{F8AE1D78-E1C7-40E1-9F45-FD0B38742BAF}"/>
    <cellStyle name="Обычный 6 2 2 3 2 6" xfId="841" xr:uid="{C459746A-1836-40E0-934E-8B2BC80DAA87}"/>
    <cellStyle name="Обычный 6 2 2 3 2 6 2" xfId="1869" xr:uid="{07CCE96B-A26B-4824-B14D-E2F190C0F464}"/>
    <cellStyle name="Обычный 6 2 2 3 2 6 3" xfId="2896" xr:uid="{7BB5ADFD-83FB-4039-A8CB-771A8C827688}"/>
    <cellStyle name="Обычный 6 2 2 3 2 7" xfId="1184" xr:uid="{82F6D36F-90CB-4E10-88EF-0BA4B289E420}"/>
    <cellStyle name="Обычный 6 2 2 3 2 7 2" xfId="2211" xr:uid="{502DD4F3-63BF-4D79-B989-A3F916F5DF33}"/>
    <cellStyle name="Обычный 6 2 2 3 2 7 3" xfId="3238" xr:uid="{607F84C3-5D02-4B24-89DB-25C9FADA4E42}"/>
    <cellStyle name="Обычный 6 2 2 3 2 8" xfId="1355" xr:uid="{23E602BB-C645-4692-A751-3C5E277E1FDD}"/>
    <cellStyle name="Обычный 6 2 2 3 2 9" xfId="2382" xr:uid="{1EC5EAD5-AD42-4440-8883-54947727B830}"/>
    <cellStyle name="Обычный 6 2 2 3 3" xfId="143" xr:uid="{00000000-0005-0000-0000-000069000000}"/>
    <cellStyle name="Обычный 6 2 2 3 3 2" xfId="499" xr:uid="{CF331FFC-7410-44AE-B25D-FCF17AD12DDD}"/>
    <cellStyle name="Обычный 6 2 2 3 3 2 2" xfId="1015" xr:uid="{2FAD1BDC-AF4A-4CD6-B4EB-C9FD4C0C80F9}"/>
    <cellStyle name="Обычный 6 2 2 3 3 2 2 2" xfId="2043" xr:uid="{1E90A560-88D6-4A08-8824-6C3FFFC20BB1}"/>
    <cellStyle name="Обычный 6 2 2 3 3 2 2 3" xfId="3070" xr:uid="{A11311FE-5521-478B-8110-03E6AA6F5A0E}"/>
    <cellStyle name="Обычный 6 2 2 3 3 2 3" xfId="1530" xr:uid="{F970C60E-5398-41EF-A158-8DDC5CBC3E83}"/>
    <cellStyle name="Обычный 6 2 2 3 3 2 4" xfId="2557" xr:uid="{20E0EE0A-FFB5-42B6-B1FC-E84EF174E065}"/>
    <cellStyle name="Обычный 6 2 2 3 3 3" xfId="670" xr:uid="{627261D5-7A7D-463A-85AB-BA85BF41A4E4}"/>
    <cellStyle name="Обычный 6 2 2 3 3 3 2" xfId="1701" xr:uid="{E2F5BEDB-9CB3-44F9-99F2-2D7A40733148}"/>
    <cellStyle name="Обычный 6 2 2 3 3 3 3" xfId="2728" xr:uid="{15F4C066-FF38-4E00-B893-4259FA684823}"/>
    <cellStyle name="Обычный 6 2 2 3 3 4" xfId="844" xr:uid="{A3EA3417-E65D-42BD-B6A2-58E61AD4241B}"/>
    <cellStyle name="Обычный 6 2 2 3 3 4 2" xfId="1872" xr:uid="{8EA1B835-5B60-4DC4-A4FA-4E4052D9EB33}"/>
    <cellStyle name="Обычный 6 2 2 3 3 4 3" xfId="2899" xr:uid="{51BA7302-EE79-464F-B7DC-BD23C10711CD}"/>
    <cellStyle name="Обычный 6 2 2 3 3 5" xfId="1187" xr:uid="{95359DA5-3173-43D8-95AC-BA77BDB34815}"/>
    <cellStyle name="Обычный 6 2 2 3 3 5 2" xfId="2214" xr:uid="{9DF180C7-03D6-4DAE-A9BF-AA1920B2E9EA}"/>
    <cellStyle name="Обычный 6 2 2 3 3 5 3" xfId="3241" xr:uid="{FAAC2218-D67F-4BF7-B393-29138DCBE2C5}"/>
    <cellStyle name="Обычный 6 2 2 3 3 6" xfId="1358" xr:uid="{2B205D5F-F695-47B2-88F1-4B88101419EB}"/>
    <cellStyle name="Обычный 6 2 2 3 3 7" xfId="2385" xr:uid="{357A7C4F-4EA7-4E7A-A699-512D72FB7D45}"/>
    <cellStyle name="Обычный 6 2 2 3 3 8" xfId="325" xr:uid="{77A9216B-7DBD-41E2-8894-63E8A86DD2B9}"/>
    <cellStyle name="Обычный 6 2 2 3 4" xfId="144" xr:uid="{00000000-0005-0000-0000-00006A000000}"/>
    <cellStyle name="Обычный 6 2 2 3 4 2" xfId="500" xr:uid="{FDC44106-5793-42D2-9937-96A32508882D}"/>
    <cellStyle name="Обычный 6 2 2 3 4 2 2" xfId="1016" xr:uid="{BBF0C998-5BCF-4055-9451-4BD938B7BE60}"/>
    <cellStyle name="Обычный 6 2 2 3 4 2 2 2" xfId="2044" xr:uid="{310811E3-3878-4EFD-B74B-C828FC379030}"/>
    <cellStyle name="Обычный 6 2 2 3 4 2 2 3" xfId="3071" xr:uid="{5D88BF55-484D-4EB4-A280-1F5D2B27833F}"/>
    <cellStyle name="Обычный 6 2 2 3 4 2 3" xfId="1531" xr:uid="{DDECF9D6-2CA3-4E38-A739-0537922639AB}"/>
    <cellStyle name="Обычный 6 2 2 3 4 2 4" xfId="2558" xr:uid="{89482F60-F34D-4A98-A264-0B58192BD3A9}"/>
    <cellStyle name="Обычный 6 2 2 3 4 3" xfId="671" xr:uid="{02591BED-A2F5-4A9C-ABB8-95C918027CF7}"/>
    <cellStyle name="Обычный 6 2 2 3 4 3 2" xfId="1702" xr:uid="{0B32D2A0-D8FE-4D8E-BD59-76748CBD86AD}"/>
    <cellStyle name="Обычный 6 2 2 3 4 3 3" xfId="2729" xr:uid="{6964DBEF-746C-4D1D-8AA2-A13C13CC3D78}"/>
    <cellStyle name="Обычный 6 2 2 3 4 4" xfId="845" xr:uid="{70E556E2-DF5C-4E76-93AA-75BF2F5933AD}"/>
    <cellStyle name="Обычный 6 2 2 3 4 4 2" xfId="1873" xr:uid="{FB582DD2-FF88-4E6D-BA9A-752A7A2F39AD}"/>
    <cellStyle name="Обычный 6 2 2 3 4 4 3" xfId="2900" xr:uid="{BCAB88BE-C50E-45EF-8013-ED43A7C6DAF9}"/>
    <cellStyle name="Обычный 6 2 2 3 4 5" xfId="1188" xr:uid="{8390AFBE-3915-4939-8E03-64631FD80F95}"/>
    <cellStyle name="Обычный 6 2 2 3 4 5 2" xfId="2215" xr:uid="{C0FE471A-E36F-4429-B079-13DE17E0DC67}"/>
    <cellStyle name="Обычный 6 2 2 3 4 5 3" xfId="3242" xr:uid="{A738D515-3D12-482F-AA28-D191BB96C929}"/>
    <cellStyle name="Обычный 6 2 2 3 4 6" xfId="1359" xr:uid="{E72D4540-F0AF-482E-BBE5-335A1A5949D1}"/>
    <cellStyle name="Обычный 6 2 2 3 4 7" xfId="2386" xr:uid="{4082BDFF-4F17-4282-AFC3-2B6B806C4353}"/>
    <cellStyle name="Обычный 6 2 2 3 4 8" xfId="326" xr:uid="{8310D25F-D025-4D31-846A-927D28CABE87}"/>
    <cellStyle name="Обычный 6 2 2 3 5" xfId="478" xr:uid="{7E0CA85E-400F-47FD-B502-600019BF6DD2}"/>
    <cellStyle name="Обычный 6 2 2 3 5 2" xfId="994" xr:uid="{A5C81E8E-6AAB-4F54-8D8E-747B778DCAF3}"/>
    <cellStyle name="Обычный 6 2 2 3 5 2 2" xfId="2022" xr:uid="{70E11671-80BF-4C32-A2AB-DDBFEB459335}"/>
    <cellStyle name="Обычный 6 2 2 3 5 2 3" xfId="3049" xr:uid="{9F48FA71-5D2A-40CB-B105-72A5453E329A}"/>
    <cellStyle name="Обычный 6 2 2 3 5 3" xfId="1509" xr:uid="{360728BD-5809-4DBC-A074-9EFCC3D5621D}"/>
    <cellStyle name="Обычный 6 2 2 3 5 4" xfId="2536" xr:uid="{53ADE2B4-A4B7-41A7-9435-B8F3E1B99BC5}"/>
    <cellStyle name="Обычный 6 2 2 3 6" xfId="649" xr:uid="{EBE048CF-7FBC-45F3-BBC2-84E9E42DA2FC}"/>
    <cellStyle name="Обычный 6 2 2 3 6 2" xfId="1680" xr:uid="{93445F71-FBC2-404D-8AA0-3E83189D2DB1}"/>
    <cellStyle name="Обычный 6 2 2 3 6 3" xfId="2707" xr:uid="{348DED70-CA55-4EB0-87DE-32E471523B54}"/>
    <cellStyle name="Обычный 6 2 2 3 7" xfId="823" xr:uid="{8F7FB8FC-4854-4CE6-B4F8-1F4D516896B7}"/>
    <cellStyle name="Обычный 6 2 2 3 7 2" xfId="1851" xr:uid="{252EA370-F88B-4BCF-96E9-45914E64A342}"/>
    <cellStyle name="Обычный 6 2 2 3 7 3" xfId="2878" xr:uid="{3282C4A0-887C-4760-8AF9-5F60DC347A7F}"/>
    <cellStyle name="Обычный 6 2 2 3 8" xfId="1166" xr:uid="{8C96524B-5619-4558-B3B1-48CA88A36A29}"/>
    <cellStyle name="Обычный 6 2 2 3 8 2" xfId="2193" xr:uid="{A579AE9D-3183-4CE5-A3AE-AF196DEA19E8}"/>
    <cellStyle name="Обычный 6 2 2 3 8 3" xfId="3220" xr:uid="{0D79610A-28EE-4D19-9862-3D2758DA5F62}"/>
    <cellStyle name="Обычный 6 2 2 3 9" xfId="1337" xr:uid="{C030037C-2E6E-412B-A925-7B0E71A35205}"/>
    <cellStyle name="Обычный 6 2 2 4" xfId="115" xr:uid="{00000000-0005-0000-0000-00006B000000}"/>
    <cellStyle name="Обычный 6 2 2 4 10" xfId="2357" xr:uid="{19036569-4D33-470D-92E7-3BB9772526BF}"/>
    <cellStyle name="Обычный 6 2 2 4 11" xfId="297" xr:uid="{F2609F28-A9AA-4393-BD1C-0D85D8DF6341}"/>
    <cellStyle name="Обычный 6 2 2 4 2" xfId="145" xr:uid="{00000000-0005-0000-0000-00006C000000}"/>
    <cellStyle name="Обычный 6 2 2 4 2 10" xfId="327" xr:uid="{C53769CD-4620-4668-B675-6698675D395A}"/>
    <cellStyle name="Обычный 6 2 2 4 2 2" xfId="146" xr:uid="{00000000-0005-0000-0000-00006D000000}"/>
    <cellStyle name="Обычный 6 2 2 4 2 2 2" xfId="502" xr:uid="{6E057741-48A6-4060-B4FC-DD37A4B9D5B5}"/>
    <cellStyle name="Обычный 6 2 2 4 2 2 2 2" xfId="1018" xr:uid="{4450DAFF-4A72-4730-84E5-B686B88DFEBC}"/>
    <cellStyle name="Обычный 6 2 2 4 2 2 2 2 2" xfId="2046" xr:uid="{E1DCCEC8-FACB-48F3-AC4B-09E2F93BAD11}"/>
    <cellStyle name="Обычный 6 2 2 4 2 2 2 2 3" xfId="3073" xr:uid="{DA5771E6-9A3D-4074-8FE8-EAC24211FE93}"/>
    <cellStyle name="Обычный 6 2 2 4 2 2 2 3" xfId="1533" xr:uid="{F45B9EF8-632A-4014-BA72-F072CF68FC39}"/>
    <cellStyle name="Обычный 6 2 2 4 2 2 2 4" xfId="2560" xr:uid="{7E4E7257-35A7-47FA-A1E7-D8BB7C5D8E0C}"/>
    <cellStyle name="Обычный 6 2 2 4 2 2 3" xfId="673" xr:uid="{C14F2081-0523-41CE-BBD1-0BB0C10E7DCC}"/>
    <cellStyle name="Обычный 6 2 2 4 2 2 3 2" xfId="1704" xr:uid="{CB9EA5B9-B2D3-4A31-A540-12E39B6C3050}"/>
    <cellStyle name="Обычный 6 2 2 4 2 2 3 3" xfId="2731" xr:uid="{8791FDBA-6F28-4EB5-84B0-D07D40990681}"/>
    <cellStyle name="Обычный 6 2 2 4 2 2 4" xfId="847" xr:uid="{A9874929-77D1-4EA0-8E18-8540BED7EF40}"/>
    <cellStyle name="Обычный 6 2 2 4 2 2 4 2" xfId="1875" xr:uid="{B876BDC6-4613-4966-9D81-37F197D4D6F9}"/>
    <cellStyle name="Обычный 6 2 2 4 2 2 4 3" xfId="2902" xr:uid="{98906707-71C3-4B02-884B-99FF65FA38BE}"/>
    <cellStyle name="Обычный 6 2 2 4 2 2 5" xfId="1190" xr:uid="{EC911006-EE46-461D-AEFF-5D840D2F81CA}"/>
    <cellStyle name="Обычный 6 2 2 4 2 2 5 2" xfId="2217" xr:uid="{867D75BB-3C7E-43B6-A6C4-257EAEA97897}"/>
    <cellStyle name="Обычный 6 2 2 4 2 2 5 3" xfId="3244" xr:uid="{AF067130-E05F-481A-BDAF-1869EAB26207}"/>
    <cellStyle name="Обычный 6 2 2 4 2 2 6" xfId="1361" xr:uid="{44278302-1E9D-464A-B6A1-B19CFC75164E}"/>
    <cellStyle name="Обычный 6 2 2 4 2 2 7" xfId="2388" xr:uid="{DFF8E5DF-F133-4AB6-8D15-054BAC776430}"/>
    <cellStyle name="Обычный 6 2 2 4 2 2 8" xfId="328" xr:uid="{8A0482C4-E4D1-42F0-A5EF-D4A8E5EE648B}"/>
    <cellStyle name="Обычный 6 2 2 4 2 3" xfId="147" xr:uid="{00000000-0005-0000-0000-00006E000000}"/>
    <cellStyle name="Обычный 6 2 2 4 2 3 2" xfId="503" xr:uid="{CDA7CBAC-635B-44F5-9F48-59CADDEA228E}"/>
    <cellStyle name="Обычный 6 2 2 4 2 3 2 2" xfId="1019" xr:uid="{42305C63-4979-4B2C-8489-88BEA2C7497B}"/>
    <cellStyle name="Обычный 6 2 2 4 2 3 2 2 2" xfId="2047" xr:uid="{9998A803-7E73-455B-A83C-7F354798524B}"/>
    <cellStyle name="Обычный 6 2 2 4 2 3 2 2 3" xfId="3074" xr:uid="{49E50DE3-6E08-45CA-9A1C-4D1A550406CE}"/>
    <cellStyle name="Обычный 6 2 2 4 2 3 2 3" xfId="1534" xr:uid="{D0DE64D6-D1A3-47CB-B6AC-EA3BC18E9C59}"/>
    <cellStyle name="Обычный 6 2 2 4 2 3 2 4" xfId="2561" xr:uid="{C80B63F9-CCF3-4342-BD11-A65EF1CB4964}"/>
    <cellStyle name="Обычный 6 2 2 4 2 3 3" xfId="674" xr:uid="{3C7195A4-457B-41CB-B5EC-E22CF6AA2759}"/>
    <cellStyle name="Обычный 6 2 2 4 2 3 3 2" xfId="1705" xr:uid="{55898793-282A-4D16-9B5D-20658ACC51C9}"/>
    <cellStyle name="Обычный 6 2 2 4 2 3 3 3" xfId="2732" xr:uid="{0A57A401-234E-4972-98E8-C98EEA345E7C}"/>
    <cellStyle name="Обычный 6 2 2 4 2 3 4" xfId="848" xr:uid="{A61BDC96-FC84-4ED4-BEBF-EE77C4F5DC64}"/>
    <cellStyle name="Обычный 6 2 2 4 2 3 4 2" xfId="1876" xr:uid="{5245B578-FECA-4E2A-B81B-C6E95485F95B}"/>
    <cellStyle name="Обычный 6 2 2 4 2 3 4 3" xfId="2903" xr:uid="{84396865-6DCC-4863-86FD-B261DFE84D5D}"/>
    <cellStyle name="Обычный 6 2 2 4 2 3 5" xfId="1191" xr:uid="{78406BC2-0929-4929-BC74-F8F9540C6AD8}"/>
    <cellStyle name="Обычный 6 2 2 4 2 3 5 2" xfId="2218" xr:uid="{FDDEC893-0FF2-4950-AA88-EC6C49AC89E7}"/>
    <cellStyle name="Обычный 6 2 2 4 2 3 5 3" xfId="3245" xr:uid="{B80F98AB-E8F3-4029-8AD4-F384249568B6}"/>
    <cellStyle name="Обычный 6 2 2 4 2 3 6" xfId="1362" xr:uid="{59367F0D-482E-4425-82A3-8D1C8AAA3EB8}"/>
    <cellStyle name="Обычный 6 2 2 4 2 3 7" xfId="2389" xr:uid="{B82E60B6-8B69-41BF-8278-126858717EFF}"/>
    <cellStyle name="Обычный 6 2 2 4 2 3 8" xfId="329" xr:uid="{1350DEAF-9989-4193-83ED-C40E6C9E7557}"/>
    <cellStyle name="Обычный 6 2 2 4 2 4" xfId="501" xr:uid="{6DBBABB0-A7AC-4740-B847-6AA840C89DE6}"/>
    <cellStyle name="Обычный 6 2 2 4 2 4 2" xfId="1017" xr:uid="{D1466C02-0E69-48B0-AD6E-F44E329FCFE3}"/>
    <cellStyle name="Обычный 6 2 2 4 2 4 2 2" xfId="2045" xr:uid="{063E3E0B-A1C0-4F6E-9169-B3C259AFB9C5}"/>
    <cellStyle name="Обычный 6 2 2 4 2 4 2 3" xfId="3072" xr:uid="{9571C9E3-7D30-4B81-9F29-62A3BD03C7A0}"/>
    <cellStyle name="Обычный 6 2 2 4 2 4 3" xfId="1532" xr:uid="{ACBD25CF-346D-4475-93A9-B7A1A678A472}"/>
    <cellStyle name="Обычный 6 2 2 4 2 4 4" xfId="2559" xr:uid="{25CAA336-1E29-4F6C-AD48-ACAF54017320}"/>
    <cellStyle name="Обычный 6 2 2 4 2 5" xfId="672" xr:uid="{3E72C423-09C9-4F91-B901-9C1057A4E6E7}"/>
    <cellStyle name="Обычный 6 2 2 4 2 5 2" xfId="1703" xr:uid="{EE17F4E2-03E1-481B-95C0-445FA4CAA987}"/>
    <cellStyle name="Обычный 6 2 2 4 2 5 3" xfId="2730" xr:uid="{C8CC57D7-6C12-41FE-B171-CB33ADD710F7}"/>
    <cellStyle name="Обычный 6 2 2 4 2 6" xfId="846" xr:uid="{23E5EE57-907C-4323-9A29-8F2BDDFD2070}"/>
    <cellStyle name="Обычный 6 2 2 4 2 6 2" xfId="1874" xr:uid="{6E2E51F4-2C6F-4A59-8AE4-87C577FB236E}"/>
    <cellStyle name="Обычный 6 2 2 4 2 6 3" xfId="2901" xr:uid="{9DE7C574-75A0-4163-844F-1923EB511610}"/>
    <cellStyle name="Обычный 6 2 2 4 2 7" xfId="1189" xr:uid="{7406BB0F-4D45-463E-B9A7-0278328C969E}"/>
    <cellStyle name="Обычный 6 2 2 4 2 7 2" xfId="2216" xr:uid="{968A352E-3333-49C9-8545-140B3B2821BE}"/>
    <cellStyle name="Обычный 6 2 2 4 2 7 3" xfId="3243" xr:uid="{33CEEB99-3300-4948-B4FC-601C926BABD3}"/>
    <cellStyle name="Обычный 6 2 2 4 2 8" xfId="1360" xr:uid="{596D3761-C3B2-42CD-A771-70EDD074FDD9}"/>
    <cellStyle name="Обычный 6 2 2 4 2 9" xfId="2387" xr:uid="{E1B1FE34-D76C-4206-8FD6-1468B1C56E2D}"/>
    <cellStyle name="Обычный 6 2 2 4 3" xfId="148" xr:uid="{00000000-0005-0000-0000-00006F000000}"/>
    <cellStyle name="Обычный 6 2 2 4 3 2" xfId="504" xr:uid="{001AC44C-6DB2-4407-9622-A4A734C9A441}"/>
    <cellStyle name="Обычный 6 2 2 4 3 2 2" xfId="1020" xr:uid="{31593C96-BF89-4B31-8BF3-905DE8107F8D}"/>
    <cellStyle name="Обычный 6 2 2 4 3 2 2 2" xfId="2048" xr:uid="{B006FBBB-7191-4CCA-9954-8C49935694A0}"/>
    <cellStyle name="Обычный 6 2 2 4 3 2 2 3" xfId="3075" xr:uid="{A0C44849-EE81-45EC-8D09-9905C84E3E6B}"/>
    <cellStyle name="Обычный 6 2 2 4 3 2 3" xfId="1535" xr:uid="{B5F94C2A-6907-429C-8A81-9DCC97BC9BD6}"/>
    <cellStyle name="Обычный 6 2 2 4 3 2 4" xfId="2562" xr:uid="{14B64819-6C79-4AC5-B36A-D83217D3739B}"/>
    <cellStyle name="Обычный 6 2 2 4 3 3" xfId="675" xr:uid="{E35F74A9-67CF-4452-A4D1-6E3224BC0BD4}"/>
    <cellStyle name="Обычный 6 2 2 4 3 3 2" xfId="1706" xr:uid="{51763E28-89F7-475F-8F0B-7F2CFE0E2E0B}"/>
    <cellStyle name="Обычный 6 2 2 4 3 3 3" xfId="2733" xr:uid="{D9153553-E448-40B9-8B74-F1BB8C1957F7}"/>
    <cellStyle name="Обычный 6 2 2 4 3 4" xfId="849" xr:uid="{31CE447C-3DA0-46B2-8E60-3E90519B7EFD}"/>
    <cellStyle name="Обычный 6 2 2 4 3 4 2" xfId="1877" xr:uid="{76D389E6-4908-4DFC-B7FC-BB87F62DE57B}"/>
    <cellStyle name="Обычный 6 2 2 4 3 4 3" xfId="2904" xr:uid="{A5517353-4A10-47D0-B868-0B79A415A508}"/>
    <cellStyle name="Обычный 6 2 2 4 3 5" xfId="1192" xr:uid="{2CA53DA6-9DD8-4DFF-BFDA-291CE605F0F3}"/>
    <cellStyle name="Обычный 6 2 2 4 3 5 2" xfId="2219" xr:uid="{73D0238C-53F9-4827-8924-CC81C5EFC771}"/>
    <cellStyle name="Обычный 6 2 2 4 3 5 3" xfId="3246" xr:uid="{CD3B5179-ECF9-4144-9B4E-99CDCF7D8695}"/>
    <cellStyle name="Обычный 6 2 2 4 3 6" xfId="1363" xr:uid="{82970126-F677-4831-BC15-90DAE5901D94}"/>
    <cellStyle name="Обычный 6 2 2 4 3 7" xfId="2390" xr:uid="{B8FE66F1-56EC-4E90-B40B-08DE78C2A839}"/>
    <cellStyle name="Обычный 6 2 2 4 3 8" xfId="330" xr:uid="{1F729A37-4DC8-49C9-9EE0-50B866110433}"/>
    <cellStyle name="Обычный 6 2 2 4 4" xfId="149" xr:uid="{00000000-0005-0000-0000-000070000000}"/>
    <cellStyle name="Обычный 6 2 2 4 4 2" xfId="505" xr:uid="{B54E946E-4C2A-47E5-82F0-8F8130372FB2}"/>
    <cellStyle name="Обычный 6 2 2 4 4 2 2" xfId="1021" xr:uid="{582E6798-8476-4164-8C62-4FE955CF8B7B}"/>
    <cellStyle name="Обычный 6 2 2 4 4 2 2 2" xfId="2049" xr:uid="{87070B17-DFDA-4448-9EEF-BE5EC575CFEA}"/>
    <cellStyle name="Обычный 6 2 2 4 4 2 2 3" xfId="3076" xr:uid="{A3BD0421-478B-474F-A88A-70ED678F2CD7}"/>
    <cellStyle name="Обычный 6 2 2 4 4 2 3" xfId="1536" xr:uid="{CB28F440-3C48-4F21-B66A-D719699F9C46}"/>
    <cellStyle name="Обычный 6 2 2 4 4 2 4" xfId="2563" xr:uid="{84AF5376-649A-4A08-9346-CC36E061D7CB}"/>
    <cellStyle name="Обычный 6 2 2 4 4 3" xfId="676" xr:uid="{7CB8C596-7781-4FB7-898D-C85C677F6FC1}"/>
    <cellStyle name="Обычный 6 2 2 4 4 3 2" xfId="1707" xr:uid="{84BF096A-FA85-41FD-813D-EB3CC50537CF}"/>
    <cellStyle name="Обычный 6 2 2 4 4 3 3" xfId="2734" xr:uid="{6E112F55-BE1F-494D-B770-0EA1708F7936}"/>
    <cellStyle name="Обычный 6 2 2 4 4 4" xfId="850" xr:uid="{71453F1A-D16A-4FF1-B274-D388689FCCC4}"/>
    <cellStyle name="Обычный 6 2 2 4 4 4 2" xfId="1878" xr:uid="{BB2E0C9E-58A7-4216-BB2D-9803CC6A0291}"/>
    <cellStyle name="Обычный 6 2 2 4 4 4 3" xfId="2905" xr:uid="{85B450CE-593F-43A8-A7F0-6C281607F42A}"/>
    <cellStyle name="Обычный 6 2 2 4 4 5" xfId="1193" xr:uid="{8841DAC6-5F8C-4F0E-B2B5-BD3944DEF779}"/>
    <cellStyle name="Обычный 6 2 2 4 4 5 2" xfId="2220" xr:uid="{C0D65B9E-A6A2-407A-8BD3-29BED5D5D212}"/>
    <cellStyle name="Обычный 6 2 2 4 4 5 3" xfId="3247" xr:uid="{23AED5A8-EC09-4154-8C3B-2C58C979A721}"/>
    <cellStyle name="Обычный 6 2 2 4 4 6" xfId="1364" xr:uid="{D066F474-D5B9-45D8-97AF-23BFA9B96B3A}"/>
    <cellStyle name="Обычный 6 2 2 4 4 7" xfId="2391" xr:uid="{F915104E-9DCD-481D-A240-4E77228B7CBD}"/>
    <cellStyle name="Обычный 6 2 2 4 4 8" xfId="331" xr:uid="{1FA352B1-66EF-456D-8836-AEBB0FFBCA5B}"/>
    <cellStyle name="Обычный 6 2 2 4 5" xfId="471" xr:uid="{113B4658-15B3-4BA2-8592-0AAE82372C76}"/>
    <cellStyle name="Обычный 6 2 2 4 5 2" xfId="987" xr:uid="{C9BB21D6-C577-4DAA-A503-3D5BF9F4D207}"/>
    <cellStyle name="Обычный 6 2 2 4 5 2 2" xfId="2015" xr:uid="{491F451E-02FF-40B2-8DEE-6283CC87176E}"/>
    <cellStyle name="Обычный 6 2 2 4 5 2 3" xfId="3042" xr:uid="{268FE75E-6DCD-4C62-A816-538F8D02ED2C}"/>
    <cellStyle name="Обычный 6 2 2 4 5 3" xfId="1502" xr:uid="{941D9186-4E45-4A6A-9C6E-AB6A7FF395F2}"/>
    <cellStyle name="Обычный 6 2 2 4 5 4" xfId="2529" xr:uid="{C014BC8F-63CF-48F1-8D0B-74AB2A99AB24}"/>
    <cellStyle name="Обычный 6 2 2 4 6" xfId="642" xr:uid="{3BA70E81-2FDE-4D05-A688-8D5E45782370}"/>
    <cellStyle name="Обычный 6 2 2 4 6 2" xfId="1673" xr:uid="{340F5C63-4EAC-4688-8608-54667B0D64E3}"/>
    <cellStyle name="Обычный 6 2 2 4 6 3" xfId="2700" xr:uid="{D8B1C603-C683-49C0-8079-1F714E84BED9}"/>
    <cellStyle name="Обычный 6 2 2 4 7" xfId="816" xr:uid="{7F3ED421-B051-4490-BD91-966E97DA7F13}"/>
    <cellStyle name="Обычный 6 2 2 4 7 2" xfId="1844" xr:uid="{0D1A9693-F33E-4536-B86A-443902FC10F4}"/>
    <cellStyle name="Обычный 6 2 2 4 7 3" xfId="2871" xr:uid="{B348377C-C22C-4229-A07A-7B5570A995A9}"/>
    <cellStyle name="Обычный 6 2 2 4 8" xfId="1159" xr:uid="{ADB14E81-BB02-4CFA-A545-74D2DCC4E4C6}"/>
    <cellStyle name="Обычный 6 2 2 4 8 2" xfId="2186" xr:uid="{A97AFF94-ED78-45DC-B31D-221B4143ECE0}"/>
    <cellStyle name="Обычный 6 2 2 4 8 3" xfId="3213" xr:uid="{CC1545F2-59B0-4C47-8364-615A20244812}"/>
    <cellStyle name="Обычный 6 2 2 4 9" xfId="1330" xr:uid="{72973E76-8731-4A4D-A0FE-CEA0C805010C}"/>
    <cellStyle name="Обычный 6 2 2 5" xfId="150" xr:uid="{00000000-0005-0000-0000-000071000000}"/>
    <cellStyle name="Обычный 6 2 2 5 10" xfId="332" xr:uid="{D148505F-F9BF-4920-A6C8-45F9E7163663}"/>
    <cellStyle name="Обычный 6 2 2 5 2" xfId="151" xr:uid="{00000000-0005-0000-0000-000072000000}"/>
    <cellStyle name="Обычный 6 2 2 5 2 2" xfId="507" xr:uid="{8FD4C9F8-482C-4362-A188-DD72382AFCBC}"/>
    <cellStyle name="Обычный 6 2 2 5 2 2 2" xfId="1023" xr:uid="{425C3770-206E-42C9-AA41-D94BF2F2FD7E}"/>
    <cellStyle name="Обычный 6 2 2 5 2 2 2 2" xfId="2051" xr:uid="{606DEC6D-2A12-46DC-80E8-9826B27E0277}"/>
    <cellStyle name="Обычный 6 2 2 5 2 2 2 3" xfId="3078" xr:uid="{C213B88D-A7CA-4DF5-B159-4A2500484226}"/>
    <cellStyle name="Обычный 6 2 2 5 2 2 3" xfId="1538" xr:uid="{87629AAE-74EB-42C7-99E9-FE64E5498D0B}"/>
    <cellStyle name="Обычный 6 2 2 5 2 2 4" xfId="2565" xr:uid="{2F029719-9F06-4D10-85F9-F9C020272B8F}"/>
    <cellStyle name="Обычный 6 2 2 5 2 3" xfId="678" xr:uid="{40CD8BB4-F516-4783-9345-4795D4E62880}"/>
    <cellStyle name="Обычный 6 2 2 5 2 3 2" xfId="1709" xr:uid="{D2C23F8F-F0B8-4A7D-8B8D-9EE1A6B56665}"/>
    <cellStyle name="Обычный 6 2 2 5 2 3 3" xfId="2736" xr:uid="{6EFA7355-17E9-486C-A73A-7F0C5F60DA52}"/>
    <cellStyle name="Обычный 6 2 2 5 2 4" xfId="852" xr:uid="{1B0029EF-9116-42C2-9521-78C1C403F3AD}"/>
    <cellStyle name="Обычный 6 2 2 5 2 4 2" xfId="1880" xr:uid="{BCAA4738-EDE4-4AE0-9176-D819E7F4054E}"/>
    <cellStyle name="Обычный 6 2 2 5 2 4 3" xfId="2907" xr:uid="{525E8645-BE7F-40E2-90AE-289F59D16450}"/>
    <cellStyle name="Обычный 6 2 2 5 2 5" xfId="1195" xr:uid="{D329B4EC-B346-4137-8843-ADC1320E3B64}"/>
    <cellStyle name="Обычный 6 2 2 5 2 5 2" xfId="2222" xr:uid="{10D96BFA-2A9E-4B84-BEE9-9BE153A6E0FA}"/>
    <cellStyle name="Обычный 6 2 2 5 2 5 3" xfId="3249" xr:uid="{8615E84F-2BB5-4E73-BFE5-5A50D8DACA88}"/>
    <cellStyle name="Обычный 6 2 2 5 2 6" xfId="1366" xr:uid="{69E44CF4-68AC-445C-AC6E-13C2FD4CE15C}"/>
    <cellStyle name="Обычный 6 2 2 5 2 7" xfId="2393" xr:uid="{57064065-AC39-4177-A78D-C28FECF77580}"/>
    <cellStyle name="Обычный 6 2 2 5 2 8" xfId="333" xr:uid="{50FC65B0-C6EB-494B-A473-182E53E5F48C}"/>
    <cellStyle name="Обычный 6 2 2 5 3" xfId="152" xr:uid="{00000000-0005-0000-0000-000073000000}"/>
    <cellStyle name="Обычный 6 2 2 5 3 2" xfId="508" xr:uid="{EBFA86A4-46F0-4082-8348-996D831DCCB5}"/>
    <cellStyle name="Обычный 6 2 2 5 3 2 2" xfId="1024" xr:uid="{D6AA78BD-242F-4580-A4A4-77D975353FC1}"/>
    <cellStyle name="Обычный 6 2 2 5 3 2 2 2" xfId="2052" xr:uid="{A84A0571-5F82-48A6-957F-8075A7BB64EB}"/>
    <cellStyle name="Обычный 6 2 2 5 3 2 2 3" xfId="3079" xr:uid="{E661D1AF-3F3E-45CE-BBC6-48A2EBD84EEB}"/>
    <cellStyle name="Обычный 6 2 2 5 3 2 3" xfId="1539" xr:uid="{6E783CFD-EE4F-4463-9BCF-F532EC3D5721}"/>
    <cellStyle name="Обычный 6 2 2 5 3 2 4" xfId="2566" xr:uid="{3387472B-F22D-408E-B08E-D87042E563CC}"/>
    <cellStyle name="Обычный 6 2 2 5 3 3" xfId="679" xr:uid="{57CAA8FC-8F04-4FBA-A5E1-21BA2E04F67D}"/>
    <cellStyle name="Обычный 6 2 2 5 3 3 2" xfId="1710" xr:uid="{84BF4668-48DE-4E36-B5FA-88DB7B1EACB8}"/>
    <cellStyle name="Обычный 6 2 2 5 3 3 3" xfId="2737" xr:uid="{294A64D8-6F14-47E8-B93D-DFD27244471D}"/>
    <cellStyle name="Обычный 6 2 2 5 3 4" xfId="853" xr:uid="{C1DC814D-0178-4163-A7DB-F13ECD41F116}"/>
    <cellStyle name="Обычный 6 2 2 5 3 4 2" xfId="1881" xr:uid="{30F77FE5-8A7E-4267-B762-78413EA9CD1B}"/>
    <cellStyle name="Обычный 6 2 2 5 3 4 3" xfId="2908" xr:uid="{28CBA6CE-D7F3-445A-AEF2-E2A068CCA5D4}"/>
    <cellStyle name="Обычный 6 2 2 5 3 5" xfId="1196" xr:uid="{EBE82DA5-F3BF-402D-B34B-186BB329222D}"/>
    <cellStyle name="Обычный 6 2 2 5 3 5 2" xfId="2223" xr:uid="{3B046534-8074-4BE6-82F3-D6F8918A48C8}"/>
    <cellStyle name="Обычный 6 2 2 5 3 5 3" xfId="3250" xr:uid="{53B5CBD2-708E-4A56-99D1-BC0D0D8AAFE2}"/>
    <cellStyle name="Обычный 6 2 2 5 3 6" xfId="1367" xr:uid="{1D906C9A-CAD4-4696-826C-F482B38284DF}"/>
    <cellStyle name="Обычный 6 2 2 5 3 7" xfId="2394" xr:uid="{D87300EB-66D4-489B-A2A1-75616FE0E5B7}"/>
    <cellStyle name="Обычный 6 2 2 5 3 8" xfId="334" xr:uid="{A347508A-9145-4A38-8613-2E37B484E251}"/>
    <cellStyle name="Обычный 6 2 2 5 4" xfId="506" xr:uid="{023D9A89-28E9-4FE3-9730-07926A0A3DD7}"/>
    <cellStyle name="Обычный 6 2 2 5 4 2" xfId="1022" xr:uid="{053F4ACD-DCC1-401F-A2BE-55AE2B43EB03}"/>
    <cellStyle name="Обычный 6 2 2 5 4 2 2" xfId="2050" xr:uid="{30794740-5579-4C60-B885-371CA6A46798}"/>
    <cellStyle name="Обычный 6 2 2 5 4 2 3" xfId="3077" xr:uid="{B3F2E4AF-EECE-40A7-B456-806E8AB60C90}"/>
    <cellStyle name="Обычный 6 2 2 5 4 3" xfId="1537" xr:uid="{C1BC7E7E-7056-4F9B-B9A9-3C72A3CD9436}"/>
    <cellStyle name="Обычный 6 2 2 5 4 4" xfId="2564" xr:uid="{32646F79-D8EC-40D8-9C82-9BDA11C1A389}"/>
    <cellStyle name="Обычный 6 2 2 5 5" xfId="677" xr:uid="{A6D05AFB-95BE-4E73-9AD0-DFD2D5CB6C32}"/>
    <cellStyle name="Обычный 6 2 2 5 5 2" xfId="1708" xr:uid="{20F903DB-2097-4975-8615-BA43664BCD2A}"/>
    <cellStyle name="Обычный 6 2 2 5 5 3" xfId="2735" xr:uid="{EC64B709-2497-400F-943A-9EFAD622F3FA}"/>
    <cellStyle name="Обычный 6 2 2 5 6" xfId="851" xr:uid="{B35B5CC7-761A-4504-9C88-662E637EB977}"/>
    <cellStyle name="Обычный 6 2 2 5 6 2" xfId="1879" xr:uid="{55715824-A4D3-4985-81A0-1909AD0DC77F}"/>
    <cellStyle name="Обычный 6 2 2 5 6 3" xfId="2906" xr:uid="{8D778663-DFD3-4537-8182-3DF8862E327C}"/>
    <cellStyle name="Обычный 6 2 2 5 7" xfId="1194" xr:uid="{93DBA8E6-DF7E-4BA1-981F-57206BAFC24D}"/>
    <cellStyle name="Обычный 6 2 2 5 7 2" xfId="2221" xr:uid="{3786B980-85FB-4078-ABC7-2E50971C5A22}"/>
    <cellStyle name="Обычный 6 2 2 5 7 3" xfId="3248" xr:uid="{43397AFB-ACC8-4024-9393-CEC74F5DB45C}"/>
    <cellStyle name="Обычный 6 2 2 5 8" xfId="1365" xr:uid="{D453F6F4-12F1-431F-9D57-9C56599AA78D}"/>
    <cellStyle name="Обычный 6 2 2 5 9" xfId="2392" xr:uid="{385B992D-EBE0-42AD-B5AF-135628A0C8D3}"/>
    <cellStyle name="Обычный 6 2 2 6" xfId="153" xr:uid="{00000000-0005-0000-0000-000074000000}"/>
    <cellStyle name="Обычный 6 2 2 6 2" xfId="509" xr:uid="{2BFA800F-3EE4-4ADC-956D-C994012486F7}"/>
    <cellStyle name="Обычный 6 2 2 6 2 2" xfId="1025" xr:uid="{7F148CFE-F6C5-4FF4-8533-D5AD05CAB509}"/>
    <cellStyle name="Обычный 6 2 2 6 2 2 2" xfId="2053" xr:uid="{B997F439-CFC5-4913-B861-4D89D69A6242}"/>
    <cellStyle name="Обычный 6 2 2 6 2 2 3" xfId="3080" xr:uid="{9F35DB84-A5FE-4A9E-935C-253F0199CB7F}"/>
    <cellStyle name="Обычный 6 2 2 6 2 3" xfId="1540" xr:uid="{AD18FDA1-A6FE-4647-B6DC-11FE97ED73FF}"/>
    <cellStyle name="Обычный 6 2 2 6 2 4" xfId="2567" xr:uid="{43B2E564-C436-4003-9509-1D65EABF2EEF}"/>
    <cellStyle name="Обычный 6 2 2 6 3" xfId="680" xr:uid="{46BAB088-331A-4496-B7E1-A39C51FB8966}"/>
    <cellStyle name="Обычный 6 2 2 6 3 2" xfId="1711" xr:uid="{D8B6FA5F-AFFA-4AC7-AE96-CA1355E38952}"/>
    <cellStyle name="Обычный 6 2 2 6 3 3" xfId="2738" xr:uid="{754BC52C-18E0-46BD-8A6B-67D3AC39E08E}"/>
    <cellStyle name="Обычный 6 2 2 6 4" xfId="854" xr:uid="{B1AD5AE2-0EC5-43E9-BA3D-AE47AF4E1DCF}"/>
    <cellStyle name="Обычный 6 2 2 6 4 2" xfId="1882" xr:uid="{6E86F7E3-B9E7-4605-8B82-69EC62C64269}"/>
    <cellStyle name="Обычный 6 2 2 6 4 3" xfId="2909" xr:uid="{1A6A82BB-3BFA-460B-9574-CCC7C3166CAD}"/>
    <cellStyle name="Обычный 6 2 2 6 5" xfId="1197" xr:uid="{1F8DF1F6-152A-4813-8055-CA81C9CC350B}"/>
    <cellStyle name="Обычный 6 2 2 6 5 2" xfId="2224" xr:uid="{34182C37-A0F0-4A3A-B4D5-05689F739F27}"/>
    <cellStyle name="Обычный 6 2 2 6 5 3" xfId="3251" xr:uid="{0474B8B7-949D-485F-8B32-8B26F78F7E7B}"/>
    <cellStyle name="Обычный 6 2 2 6 6" xfId="1368" xr:uid="{25F8846D-844C-4071-9C26-68C3013A95A7}"/>
    <cellStyle name="Обычный 6 2 2 6 7" xfId="2395" xr:uid="{C5D22E95-F9DC-4431-94F6-A6002ECE8C55}"/>
    <cellStyle name="Обычный 6 2 2 6 8" xfId="335" xr:uid="{DA7EC309-8754-4EFF-BC0A-0334BD4A83C7}"/>
    <cellStyle name="Обычный 6 2 2 7" xfId="154" xr:uid="{00000000-0005-0000-0000-000075000000}"/>
    <cellStyle name="Обычный 6 2 2 7 2" xfId="510" xr:uid="{76F260AA-D65E-40DE-A658-8BC50DDC98E7}"/>
    <cellStyle name="Обычный 6 2 2 7 2 2" xfId="1026" xr:uid="{4705BBAD-C6DD-40EA-9681-1712786F2C38}"/>
    <cellStyle name="Обычный 6 2 2 7 2 2 2" xfId="2054" xr:uid="{59204F7B-55D3-48F2-9768-052111A9E15A}"/>
    <cellStyle name="Обычный 6 2 2 7 2 2 3" xfId="3081" xr:uid="{DF46A16F-426E-4CA9-8424-B6DDB29F59DD}"/>
    <cellStyle name="Обычный 6 2 2 7 2 3" xfId="1541" xr:uid="{6C4DDC15-0F2A-48E3-92CA-455105BF8825}"/>
    <cellStyle name="Обычный 6 2 2 7 2 4" xfId="2568" xr:uid="{208FCA4E-4B8D-473F-964A-12F2F56C826C}"/>
    <cellStyle name="Обычный 6 2 2 7 3" xfId="681" xr:uid="{82748C5B-AADA-4336-82A9-9CC83CD043D9}"/>
    <cellStyle name="Обычный 6 2 2 7 3 2" xfId="1712" xr:uid="{1192CA9E-2419-45FE-B536-BBBEEE6AB228}"/>
    <cellStyle name="Обычный 6 2 2 7 3 3" xfId="2739" xr:uid="{B2AF1AB6-DFDB-496A-B840-B9A626826819}"/>
    <cellStyle name="Обычный 6 2 2 7 4" xfId="855" xr:uid="{41A564FE-819D-4C62-B0D5-48034422F111}"/>
    <cellStyle name="Обычный 6 2 2 7 4 2" xfId="1883" xr:uid="{9D4F0ADF-2E95-48AF-8030-5148E58C232B}"/>
    <cellStyle name="Обычный 6 2 2 7 4 3" xfId="2910" xr:uid="{DFC41421-216E-40C0-A12E-AC0E52C878BD}"/>
    <cellStyle name="Обычный 6 2 2 7 5" xfId="1198" xr:uid="{780D27EC-C753-4FB8-AEFE-45B49E766489}"/>
    <cellStyle name="Обычный 6 2 2 7 5 2" xfId="2225" xr:uid="{8981A81A-CC41-4936-AF83-469EE02F0948}"/>
    <cellStyle name="Обычный 6 2 2 7 5 3" xfId="3252" xr:uid="{2A61EF22-15D9-4B4A-8EFF-FA33424CEF0E}"/>
    <cellStyle name="Обычный 6 2 2 7 6" xfId="1369" xr:uid="{D7FC8C16-9553-4456-B345-AB4D089451B1}"/>
    <cellStyle name="Обычный 6 2 2 7 7" xfId="2396" xr:uid="{18C0DEBC-904E-4F75-89A2-30954FEC02EE}"/>
    <cellStyle name="Обычный 6 2 2 7 8" xfId="336" xr:uid="{BC3FA4A6-42BF-4F0A-82DC-F881B00F7D35}"/>
    <cellStyle name="Обычный 6 2 2 8" xfId="155" xr:uid="{00000000-0005-0000-0000-000076000000}"/>
    <cellStyle name="Обычный 6 2 2 8 2" xfId="511" xr:uid="{E29E3502-A0B9-4786-85AE-C3916187CB6E}"/>
    <cellStyle name="Обычный 6 2 2 8 2 2" xfId="1027" xr:uid="{62BAC4CD-B1B6-4E1F-BE37-9DF4E0D68EF4}"/>
    <cellStyle name="Обычный 6 2 2 8 2 2 2" xfId="2055" xr:uid="{63378A97-8236-4C27-BF49-5F57219AFF21}"/>
    <cellStyle name="Обычный 6 2 2 8 2 2 3" xfId="3082" xr:uid="{5FA8E00D-0349-4B20-AAFE-B10EB32E94D1}"/>
    <cellStyle name="Обычный 6 2 2 8 2 3" xfId="1542" xr:uid="{F8241C13-8E81-4ABC-A154-A27BF66E0BA6}"/>
    <cellStyle name="Обычный 6 2 2 8 2 4" xfId="2569" xr:uid="{567E5F6D-7AD9-4DA8-9DFA-42BCFC01ACE2}"/>
    <cellStyle name="Обычный 6 2 2 8 3" xfId="682" xr:uid="{F42DF61C-3C22-4CBC-A618-46900D695950}"/>
    <cellStyle name="Обычный 6 2 2 8 3 2" xfId="1713" xr:uid="{95277ABF-9F1F-4D19-9EF6-512ED5D524FB}"/>
    <cellStyle name="Обычный 6 2 2 8 3 3" xfId="2740" xr:uid="{EA09410D-4FF2-455C-9D05-88DA0BCC9EB4}"/>
    <cellStyle name="Обычный 6 2 2 8 4" xfId="856" xr:uid="{886DA34F-83C6-460E-816C-D8A99104BCDB}"/>
    <cellStyle name="Обычный 6 2 2 8 4 2" xfId="1884" xr:uid="{8E36AD08-532F-4D39-AC44-34A42CF1D6C8}"/>
    <cellStyle name="Обычный 6 2 2 8 4 3" xfId="2911" xr:uid="{9E3B7D56-FBCA-429C-99C8-CF746B2F5DB5}"/>
    <cellStyle name="Обычный 6 2 2 8 5" xfId="1199" xr:uid="{98A0DB92-E9F7-4292-BBE5-7464A8DC6388}"/>
    <cellStyle name="Обычный 6 2 2 8 5 2" xfId="2226" xr:uid="{AAB9FF94-CEE8-4E88-9395-28712ED36FFA}"/>
    <cellStyle name="Обычный 6 2 2 8 5 3" xfId="3253" xr:uid="{0094956C-560A-4F11-92C4-2409155FB749}"/>
    <cellStyle name="Обычный 6 2 2 8 6" xfId="1370" xr:uid="{7783421C-9ADB-4B69-843F-486CC08EAF77}"/>
    <cellStyle name="Обычный 6 2 2 8 7" xfId="2397" xr:uid="{3AE2CFFA-50D3-4EB8-83F5-4614EACE4509}"/>
    <cellStyle name="Обычный 6 2 2 8 8" xfId="337" xr:uid="{8B4A9C7A-325A-4352-9578-0D55770B9002}"/>
    <cellStyle name="Обычный 6 2 2 9" xfId="461" xr:uid="{EB67B6FE-833A-4EDA-BF65-91C48484C922}"/>
    <cellStyle name="Обычный 6 2 2 9 2" xfId="977" xr:uid="{CF40F342-2EDC-42AC-8A26-CC3F3A036131}"/>
    <cellStyle name="Обычный 6 2 2 9 2 2" xfId="2005" xr:uid="{03FC3544-9D02-4692-8CD2-BDB1870B6793}"/>
    <cellStyle name="Обычный 6 2 2 9 2 3" xfId="3032" xr:uid="{FCEACEA9-1279-4A64-B1B7-24FF6EA9D86B}"/>
    <cellStyle name="Обычный 6 2 2 9 3" xfId="1492" xr:uid="{9EBEC87E-1CEC-408B-B5C0-7E953137A0EB}"/>
    <cellStyle name="Обычный 6 2 2 9 4" xfId="2519" xr:uid="{F8EFF6CE-DEAA-4DF1-B0FD-081F709A52F2}"/>
    <cellStyle name="Обычный 6 2 3" xfId="102" xr:uid="{00000000-0005-0000-0000-000077000000}"/>
    <cellStyle name="Обычный 6 2 3 10" xfId="634" xr:uid="{1E8CD470-FF82-49E4-94A4-F61C2B4FA057}"/>
    <cellStyle name="Обычный 6 2 3 10 2" xfId="1665" xr:uid="{C9FD3BE5-2FE1-4C45-A148-C5E47E2713B8}"/>
    <cellStyle name="Обычный 6 2 3 10 3" xfId="2692" xr:uid="{5170A285-8BEF-45A6-A38C-0ABFCC4989B9}"/>
    <cellStyle name="Обычный 6 2 3 11" xfId="808" xr:uid="{D0D54EBB-EACD-40C7-BC01-B8C164C5EEC1}"/>
    <cellStyle name="Обычный 6 2 3 11 2" xfId="1836" xr:uid="{5434EF60-9369-4C4B-B798-87F342C94608}"/>
    <cellStyle name="Обычный 6 2 3 11 3" xfId="2863" xr:uid="{0B94F60A-68F4-4CF1-8F4C-3CD59717AAEF}"/>
    <cellStyle name="Обычный 6 2 3 12" xfId="1151" xr:uid="{F0D928C6-1B2C-4DB6-BBC1-667574153CD0}"/>
    <cellStyle name="Обычный 6 2 3 12 2" xfId="2178" xr:uid="{8BED7AFC-F32F-477E-B849-F2F6743B1F41}"/>
    <cellStyle name="Обычный 6 2 3 12 3" xfId="3205" xr:uid="{EC9072C8-79A4-41D5-9EE8-6193C06FBB02}"/>
    <cellStyle name="Обычный 6 2 3 13" xfId="1322" xr:uid="{70CF24A5-9578-454B-BFA8-1CB9B21FD8AD}"/>
    <cellStyle name="Обычный 6 2 3 14" xfId="2349" xr:uid="{3803E7CC-E259-4B0D-889B-B8D5C0E0EDCA}"/>
    <cellStyle name="Обычный 6 2 3 15" xfId="289" xr:uid="{E02C8A0C-8147-4194-A74B-67405465C354}"/>
    <cellStyle name="Обычный 6 2 3 2" xfId="109" xr:uid="{00000000-0005-0000-0000-000078000000}"/>
    <cellStyle name="Обычный 6 2 3 2 10" xfId="1324" xr:uid="{C837E75D-F078-44A2-AB0D-C13728109D0B}"/>
    <cellStyle name="Обычный 6 2 3 2 11" xfId="2351" xr:uid="{05D4F5E6-09A9-45AF-AF19-5B9BC8EA85BD}"/>
    <cellStyle name="Обычный 6 2 3 2 12" xfId="291" xr:uid="{6113D1CB-15CE-41E7-A1BA-7BB71BF67438}"/>
    <cellStyle name="Обычный 6 2 3 2 2" xfId="126" xr:uid="{00000000-0005-0000-0000-000079000000}"/>
    <cellStyle name="Обычный 6 2 3 2 2 10" xfId="2368" xr:uid="{E68BECA8-B688-4CDF-B743-DF11890D0308}"/>
    <cellStyle name="Обычный 6 2 3 2 2 11" xfId="308" xr:uid="{B728D5C2-B4C0-4781-8300-97984C345857}"/>
    <cellStyle name="Обычный 6 2 3 2 2 2" xfId="156" xr:uid="{00000000-0005-0000-0000-00007A000000}"/>
    <cellStyle name="Обычный 6 2 3 2 2 2 10" xfId="338" xr:uid="{FE300B93-A095-49DB-9CAD-5BBF8EB46C10}"/>
    <cellStyle name="Обычный 6 2 3 2 2 2 2" xfId="157" xr:uid="{00000000-0005-0000-0000-00007B000000}"/>
    <cellStyle name="Обычный 6 2 3 2 2 2 2 2" xfId="513" xr:uid="{36382E3F-3FC9-49D1-85A3-DBBD5A27531C}"/>
    <cellStyle name="Обычный 6 2 3 2 2 2 2 2 2" xfId="1029" xr:uid="{DB63AEE2-8855-40DC-AB1E-2FF07762B253}"/>
    <cellStyle name="Обычный 6 2 3 2 2 2 2 2 2 2" xfId="2057" xr:uid="{DF7AE41A-B07D-43D5-B694-C3B2BFB7E158}"/>
    <cellStyle name="Обычный 6 2 3 2 2 2 2 2 2 3" xfId="3084" xr:uid="{BE42DD55-88BC-4B44-BA71-862D991E2AAB}"/>
    <cellStyle name="Обычный 6 2 3 2 2 2 2 2 3" xfId="1544" xr:uid="{6B467A96-206E-4462-9421-C37BE7B35860}"/>
    <cellStyle name="Обычный 6 2 3 2 2 2 2 2 4" xfId="2571" xr:uid="{2DA94A82-D6B7-48E0-AAEE-CE42BC9CAB3E}"/>
    <cellStyle name="Обычный 6 2 3 2 2 2 2 3" xfId="684" xr:uid="{DC0090DD-A83E-449C-989D-1A5D25AEA8C9}"/>
    <cellStyle name="Обычный 6 2 3 2 2 2 2 3 2" xfId="1715" xr:uid="{B2A4705B-F29D-4012-91ED-D76DD7C597E5}"/>
    <cellStyle name="Обычный 6 2 3 2 2 2 2 3 3" xfId="2742" xr:uid="{3F5F1619-26F4-4A6F-AF23-99D2F619E49E}"/>
    <cellStyle name="Обычный 6 2 3 2 2 2 2 4" xfId="858" xr:uid="{AB639572-5684-481D-A054-3389D9526108}"/>
    <cellStyle name="Обычный 6 2 3 2 2 2 2 4 2" xfId="1886" xr:uid="{A2F1947E-CE27-4172-9D93-5DF7314A9ED4}"/>
    <cellStyle name="Обычный 6 2 3 2 2 2 2 4 3" xfId="2913" xr:uid="{46C484F3-6362-4EAE-AFC7-C874004DE8B0}"/>
    <cellStyle name="Обычный 6 2 3 2 2 2 2 5" xfId="1201" xr:uid="{8A05EBDD-6D0B-4A67-BD77-AEEAE34077CB}"/>
    <cellStyle name="Обычный 6 2 3 2 2 2 2 5 2" xfId="2228" xr:uid="{1CEC8BAB-EC69-483A-B2C7-12C6F44CFF24}"/>
    <cellStyle name="Обычный 6 2 3 2 2 2 2 5 3" xfId="3255" xr:uid="{00F87124-2D8F-45AC-A33E-BF240E663B0F}"/>
    <cellStyle name="Обычный 6 2 3 2 2 2 2 6" xfId="1372" xr:uid="{4AE5D102-86EE-4964-8764-1F812E845F09}"/>
    <cellStyle name="Обычный 6 2 3 2 2 2 2 7" xfId="2399" xr:uid="{C5DBD75B-E5CE-4869-A4A4-77F7C7C76658}"/>
    <cellStyle name="Обычный 6 2 3 2 2 2 2 8" xfId="339" xr:uid="{8706EDF6-58B1-4332-BA4C-DD6EB279B46F}"/>
    <cellStyle name="Обычный 6 2 3 2 2 2 3" xfId="158" xr:uid="{00000000-0005-0000-0000-00007C000000}"/>
    <cellStyle name="Обычный 6 2 3 2 2 2 3 2" xfId="514" xr:uid="{40E161C8-2477-461F-8EDB-826028BB1CC9}"/>
    <cellStyle name="Обычный 6 2 3 2 2 2 3 2 2" xfId="1030" xr:uid="{FB065C89-BFEB-4787-A60D-C7FF4D5365E0}"/>
    <cellStyle name="Обычный 6 2 3 2 2 2 3 2 2 2" xfId="2058" xr:uid="{12910292-D8E5-4D79-B853-0D607E5A7756}"/>
    <cellStyle name="Обычный 6 2 3 2 2 2 3 2 2 3" xfId="3085" xr:uid="{DED6B843-6081-44E8-873A-3142D83F03FD}"/>
    <cellStyle name="Обычный 6 2 3 2 2 2 3 2 3" xfId="1545" xr:uid="{AD170A5E-4FC2-4015-9D5B-D528EE5C7A6A}"/>
    <cellStyle name="Обычный 6 2 3 2 2 2 3 2 4" xfId="2572" xr:uid="{C23AEF96-078A-494C-999D-97C5075656ED}"/>
    <cellStyle name="Обычный 6 2 3 2 2 2 3 3" xfId="685" xr:uid="{C293B6F5-0B81-4ED2-93C2-79B98E7B4B64}"/>
    <cellStyle name="Обычный 6 2 3 2 2 2 3 3 2" xfId="1716" xr:uid="{6E323689-9C09-4651-A177-82882A73A46F}"/>
    <cellStyle name="Обычный 6 2 3 2 2 2 3 3 3" xfId="2743" xr:uid="{A0036448-472A-449E-9FF4-1FE3F3EBA511}"/>
    <cellStyle name="Обычный 6 2 3 2 2 2 3 4" xfId="859" xr:uid="{4E230656-F118-43CF-8F14-A0116C5A7A86}"/>
    <cellStyle name="Обычный 6 2 3 2 2 2 3 4 2" xfId="1887" xr:uid="{C2713D14-BF12-49B9-B350-652AB35E024C}"/>
    <cellStyle name="Обычный 6 2 3 2 2 2 3 4 3" xfId="2914" xr:uid="{C8570EF4-1698-4B2C-BB6A-8ED3FACD5B3F}"/>
    <cellStyle name="Обычный 6 2 3 2 2 2 3 5" xfId="1202" xr:uid="{FC4C7413-55F6-40EB-970C-609B0CF4981C}"/>
    <cellStyle name="Обычный 6 2 3 2 2 2 3 5 2" xfId="2229" xr:uid="{EBDDB6AD-7DA0-47F7-BFCD-F0B1E0DC1BEB}"/>
    <cellStyle name="Обычный 6 2 3 2 2 2 3 5 3" xfId="3256" xr:uid="{0C632FD0-E2A2-4FB8-A723-F29EDEB54FA3}"/>
    <cellStyle name="Обычный 6 2 3 2 2 2 3 6" xfId="1373" xr:uid="{14C015E6-E9F5-4BD1-A55E-F184B8320D93}"/>
    <cellStyle name="Обычный 6 2 3 2 2 2 3 7" xfId="2400" xr:uid="{CA8B5B7F-3F8E-4068-9573-3497927B2131}"/>
    <cellStyle name="Обычный 6 2 3 2 2 2 3 8" xfId="340" xr:uid="{E8210854-0ABE-42C8-92EB-8C2364BB69EF}"/>
    <cellStyle name="Обычный 6 2 3 2 2 2 4" xfId="512" xr:uid="{139A8DC3-35EC-483F-AF9E-D559BDFF45E4}"/>
    <cellStyle name="Обычный 6 2 3 2 2 2 4 2" xfId="1028" xr:uid="{864C7936-3C78-4E77-B944-6A9D3F1CB4D8}"/>
    <cellStyle name="Обычный 6 2 3 2 2 2 4 2 2" xfId="2056" xr:uid="{CCE5D3BA-5780-4F33-AD4C-914B31806AFF}"/>
    <cellStyle name="Обычный 6 2 3 2 2 2 4 2 3" xfId="3083" xr:uid="{D5079BBB-4D1C-46B4-A44B-51F5EF087363}"/>
    <cellStyle name="Обычный 6 2 3 2 2 2 4 3" xfId="1543" xr:uid="{780C7C02-26DA-4848-85EB-36B399F8B90F}"/>
    <cellStyle name="Обычный 6 2 3 2 2 2 4 4" xfId="2570" xr:uid="{712F087C-6773-4399-BA47-FAA758DB25EC}"/>
    <cellStyle name="Обычный 6 2 3 2 2 2 5" xfId="683" xr:uid="{6BED8819-9790-4D50-B660-48C522934D17}"/>
    <cellStyle name="Обычный 6 2 3 2 2 2 5 2" xfId="1714" xr:uid="{C4E36136-CBFB-477D-AE3A-EE35E7511FFC}"/>
    <cellStyle name="Обычный 6 2 3 2 2 2 5 3" xfId="2741" xr:uid="{EB100C21-FAC1-457D-9AC3-A68F67679D28}"/>
    <cellStyle name="Обычный 6 2 3 2 2 2 6" xfId="857" xr:uid="{A947B39A-BE5F-4A84-8557-DCD5D466F0D0}"/>
    <cellStyle name="Обычный 6 2 3 2 2 2 6 2" xfId="1885" xr:uid="{50251A4B-1E79-4FB7-BB70-B171D7D34B78}"/>
    <cellStyle name="Обычный 6 2 3 2 2 2 6 3" xfId="2912" xr:uid="{C2466DCD-D6B8-4240-A0FD-ACBA7B34EEF0}"/>
    <cellStyle name="Обычный 6 2 3 2 2 2 7" xfId="1200" xr:uid="{17E720B0-070A-40FC-A542-FFC033AB2133}"/>
    <cellStyle name="Обычный 6 2 3 2 2 2 7 2" xfId="2227" xr:uid="{F4D6F023-C321-43C4-9201-8E6FAF60CE5C}"/>
    <cellStyle name="Обычный 6 2 3 2 2 2 7 3" xfId="3254" xr:uid="{2517E4E7-AC4F-4283-B3AA-0AD44BCCC673}"/>
    <cellStyle name="Обычный 6 2 3 2 2 2 8" xfId="1371" xr:uid="{0E7E3BCF-DAD0-4C19-B598-EBFBC949A150}"/>
    <cellStyle name="Обычный 6 2 3 2 2 2 9" xfId="2398" xr:uid="{30653518-EFA0-4E0E-8620-FAB95D9AD7D4}"/>
    <cellStyle name="Обычный 6 2 3 2 2 3" xfId="159" xr:uid="{00000000-0005-0000-0000-00007D000000}"/>
    <cellStyle name="Обычный 6 2 3 2 2 3 2" xfId="515" xr:uid="{73CA47D5-7B6C-45AA-B562-F54A50B363C7}"/>
    <cellStyle name="Обычный 6 2 3 2 2 3 2 2" xfId="1031" xr:uid="{F2A24DEE-3E14-47CA-A59B-79862C2293C5}"/>
    <cellStyle name="Обычный 6 2 3 2 2 3 2 2 2" xfId="2059" xr:uid="{FBB81833-724C-411F-ADFE-F0CE6C28D04D}"/>
    <cellStyle name="Обычный 6 2 3 2 2 3 2 2 3" xfId="3086" xr:uid="{F01F9281-6F14-4FCF-AE71-9F29E425D6D9}"/>
    <cellStyle name="Обычный 6 2 3 2 2 3 2 3" xfId="1546" xr:uid="{663F1714-8DC3-42EE-BFDC-283B4961AA4E}"/>
    <cellStyle name="Обычный 6 2 3 2 2 3 2 4" xfId="2573" xr:uid="{F9BE4485-E86D-49ED-B315-4DB97BD6252E}"/>
    <cellStyle name="Обычный 6 2 3 2 2 3 3" xfId="686" xr:uid="{1D017A1C-70E7-4302-9351-85F84308ACB6}"/>
    <cellStyle name="Обычный 6 2 3 2 2 3 3 2" xfId="1717" xr:uid="{C8ACAE07-AA9B-4055-ACF3-1554CD1613E5}"/>
    <cellStyle name="Обычный 6 2 3 2 2 3 3 3" xfId="2744" xr:uid="{0F385498-BC6B-44A0-B41C-60652E245747}"/>
    <cellStyle name="Обычный 6 2 3 2 2 3 4" xfId="860" xr:uid="{BE44C5E4-3763-43AC-BE12-52AE6C248E90}"/>
    <cellStyle name="Обычный 6 2 3 2 2 3 4 2" xfId="1888" xr:uid="{1CA77F34-A696-46D9-8E50-ACDF01D6DEEE}"/>
    <cellStyle name="Обычный 6 2 3 2 2 3 4 3" xfId="2915" xr:uid="{79FEE2E4-C6DD-409A-9438-0091246373AC}"/>
    <cellStyle name="Обычный 6 2 3 2 2 3 5" xfId="1203" xr:uid="{BAD244C7-3E8F-4A54-8FD7-E7B9FD1BBDC0}"/>
    <cellStyle name="Обычный 6 2 3 2 2 3 5 2" xfId="2230" xr:uid="{A434EBEA-2835-4FE0-8EEC-CD154BD1DFB9}"/>
    <cellStyle name="Обычный 6 2 3 2 2 3 5 3" xfId="3257" xr:uid="{5466A0F0-972A-4BF6-BD4A-2D6027897FDC}"/>
    <cellStyle name="Обычный 6 2 3 2 2 3 6" xfId="1374" xr:uid="{C8597DEB-D041-48E1-A876-3081DEA46C8F}"/>
    <cellStyle name="Обычный 6 2 3 2 2 3 7" xfId="2401" xr:uid="{D9913DF7-D648-40B5-93D7-1F7C32247961}"/>
    <cellStyle name="Обычный 6 2 3 2 2 3 8" xfId="341" xr:uid="{0E07BAC5-E62A-4A4A-9E1F-66DDBA7DC728}"/>
    <cellStyle name="Обычный 6 2 3 2 2 4" xfId="160" xr:uid="{00000000-0005-0000-0000-00007E000000}"/>
    <cellStyle name="Обычный 6 2 3 2 2 4 2" xfId="516" xr:uid="{51392B9E-254B-4511-83D3-A85BD94BFC94}"/>
    <cellStyle name="Обычный 6 2 3 2 2 4 2 2" xfId="1032" xr:uid="{42643F2A-83D4-4DDA-923B-7BF904AE453B}"/>
    <cellStyle name="Обычный 6 2 3 2 2 4 2 2 2" xfId="2060" xr:uid="{47EC47BE-509C-4B84-9A16-B3A966965329}"/>
    <cellStyle name="Обычный 6 2 3 2 2 4 2 2 3" xfId="3087" xr:uid="{0A32A193-5617-4E1D-B1D8-3F84564D6AF7}"/>
    <cellStyle name="Обычный 6 2 3 2 2 4 2 3" xfId="1547" xr:uid="{D59DD8AF-4EC4-42FA-8946-EA3D18A2C6A2}"/>
    <cellStyle name="Обычный 6 2 3 2 2 4 2 4" xfId="2574" xr:uid="{A3E77BC8-97DE-4B71-9A03-4FE6DE51BF67}"/>
    <cellStyle name="Обычный 6 2 3 2 2 4 3" xfId="687" xr:uid="{727B3029-A62E-4F54-B40B-D1A0EA46740D}"/>
    <cellStyle name="Обычный 6 2 3 2 2 4 3 2" xfId="1718" xr:uid="{9AE84CBF-E50F-423A-977B-890983813527}"/>
    <cellStyle name="Обычный 6 2 3 2 2 4 3 3" xfId="2745" xr:uid="{BAF40A10-CA0F-44FB-B7E0-8031D2325B5E}"/>
    <cellStyle name="Обычный 6 2 3 2 2 4 4" xfId="861" xr:uid="{00CE93AA-2D7B-417A-9521-2DD97C5D253C}"/>
    <cellStyle name="Обычный 6 2 3 2 2 4 4 2" xfId="1889" xr:uid="{9C219F53-3E6C-4D86-B573-BECA4623C904}"/>
    <cellStyle name="Обычный 6 2 3 2 2 4 4 3" xfId="2916" xr:uid="{06A1C404-DABE-4C56-9EF0-92A813EA144A}"/>
    <cellStyle name="Обычный 6 2 3 2 2 4 5" xfId="1204" xr:uid="{18E5FFD5-2EE1-4B50-970F-46F59DD0D8C7}"/>
    <cellStyle name="Обычный 6 2 3 2 2 4 5 2" xfId="2231" xr:uid="{4916D424-B520-4DA9-ADF1-36A9833CB155}"/>
    <cellStyle name="Обычный 6 2 3 2 2 4 5 3" xfId="3258" xr:uid="{A35193E5-AC77-4230-B523-83570794A59B}"/>
    <cellStyle name="Обычный 6 2 3 2 2 4 6" xfId="1375" xr:uid="{4622C7D0-194B-4793-B204-32D0BF43D71A}"/>
    <cellStyle name="Обычный 6 2 3 2 2 4 7" xfId="2402" xr:uid="{80D4104F-2C42-4ABC-944B-2355B4BAB595}"/>
    <cellStyle name="Обычный 6 2 3 2 2 4 8" xfId="342" xr:uid="{70C1824D-AF5D-4DBB-AFF2-EDA432E9D03A}"/>
    <cellStyle name="Обычный 6 2 3 2 2 5" xfId="482" xr:uid="{F3AE389B-4E19-4948-AF09-F0A1BD0D5395}"/>
    <cellStyle name="Обычный 6 2 3 2 2 5 2" xfId="998" xr:uid="{3778E91F-DDD6-4231-B54B-F736BAB6FF19}"/>
    <cellStyle name="Обычный 6 2 3 2 2 5 2 2" xfId="2026" xr:uid="{492A327A-AB7B-4428-BCCD-1F1821AB49D1}"/>
    <cellStyle name="Обычный 6 2 3 2 2 5 2 3" xfId="3053" xr:uid="{40596D6B-8EF0-4279-A958-18D2C752ECA7}"/>
    <cellStyle name="Обычный 6 2 3 2 2 5 3" xfId="1513" xr:uid="{7EDCEA07-1F53-4451-BA17-D12CED1B77AD}"/>
    <cellStyle name="Обычный 6 2 3 2 2 5 4" xfId="2540" xr:uid="{E4D6479E-D767-4759-8ED2-7BEE9E02E9A0}"/>
    <cellStyle name="Обычный 6 2 3 2 2 6" xfId="653" xr:uid="{48BF26D0-8559-4CDE-8999-F4E46B019210}"/>
    <cellStyle name="Обычный 6 2 3 2 2 6 2" xfId="1684" xr:uid="{1494DCA4-957B-4383-8027-53126EA7B682}"/>
    <cellStyle name="Обычный 6 2 3 2 2 6 3" xfId="2711" xr:uid="{32AF025F-988F-4937-BB80-EEF005470F6B}"/>
    <cellStyle name="Обычный 6 2 3 2 2 7" xfId="827" xr:uid="{269BA567-198E-4E2A-98CA-0D9074EA8D4C}"/>
    <cellStyle name="Обычный 6 2 3 2 2 7 2" xfId="1855" xr:uid="{4A1624B8-4D97-4FEB-A73B-1AF955BA32C2}"/>
    <cellStyle name="Обычный 6 2 3 2 2 7 3" xfId="2882" xr:uid="{7FBAF059-E9C3-4600-A47A-1880931E8750}"/>
    <cellStyle name="Обычный 6 2 3 2 2 8" xfId="1170" xr:uid="{ECEC9397-D152-4693-B866-12C2BF4A4DF0}"/>
    <cellStyle name="Обычный 6 2 3 2 2 8 2" xfId="2197" xr:uid="{9ABE97C1-1A6A-4F2D-BBC4-1372D93C0823}"/>
    <cellStyle name="Обычный 6 2 3 2 2 8 3" xfId="3224" xr:uid="{6F8257BA-0E3F-4C94-81E7-1C0F1C1A6FB4}"/>
    <cellStyle name="Обычный 6 2 3 2 2 9" xfId="1341" xr:uid="{3F5FD05B-6421-4CEE-BEFE-7C2757FA18B4}"/>
    <cellStyle name="Обычный 6 2 3 2 3" xfId="128" xr:uid="{00000000-0005-0000-0000-00007F000000}"/>
    <cellStyle name="Обычный 6 2 3 2 3 10" xfId="310" xr:uid="{9D624D95-94E4-4701-A1EA-FDC775F817C1}"/>
    <cellStyle name="Обычный 6 2 3 2 3 2" xfId="161" xr:uid="{00000000-0005-0000-0000-000080000000}"/>
    <cellStyle name="Обычный 6 2 3 2 3 2 2" xfId="517" xr:uid="{74B5623B-3DC2-4CE9-820E-7BB9175CDFFD}"/>
    <cellStyle name="Обычный 6 2 3 2 3 2 2 2" xfId="1033" xr:uid="{14CF3FA4-9064-4501-819E-2710308E5078}"/>
    <cellStyle name="Обычный 6 2 3 2 3 2 2 2 2" xfId="2061" xr:uid="{531096EB-8966-41F1-9C68-351F0FE45EEB}"/>
    <cellStyle name="Обычный 6 2 3 2 3 2 2 2 3" xfId="3088" xr:uid="{A65C6B81-3291-49A8-8563-C784CB8BD889}"/>
    <cellStyle name="Обычный 6 2 3 2 3 2 2 3" xfId="1548" xr:uid="{44CF89C6-DDB2-44B2-A835-5D5331DBCF59}"/>
    <cellStyle name="Обычный 6 2 3 2 3 2 2 4" xfId="2575" xr:uid="{D87AA0FE-BE80-431D-9F48-FA2E85F680CB}"/>
    <cellStyle name="Обычный 6 2 3 2 3 2 3" xfId="688" xr:uid="{C27ECB3A-0C40-46BD-AF81-3B0906FF9DE6}"/>
    <cellStyle name="Обычный 6 2 3 2 3 2 3 2" xfId="1719" xr:uid="{0E928743-2ADE-4788-A5C9-0E41215383FF}"/>
    <cellStyle name="Обычный 6 2 3 2 3 2 3 3" xfId="2746" xr:uid="{7B6D751C-18F3-4A65-9FB9-FBBEBC54CEC4}"/>
    <cellStyle name="Обычный 6 2 3 2 3 2 4" xfId="862" xr:uid="{00489F9B-740B-43A2-9748-B9A5219F0E89}"/>
    <cellStyle name="Обычный 6 2 3 2 3 2 4 2" xfId="1890" xr:uid="{E6D87D25-D5D7-4E98-8EBA-AE4049995BC6}"/>
    <cellStyle name="Обычный 6 2 3 2 3 2 4 3" xfId="2917" xr:uid="{C1F8824C-D8DD-49A0-A2DD-082EF29F060E}"/>
    <cellStyle name="Обычный 6 2 3 2 3 2 5" xfId="1205" xr:uid="{948E38F2-0361-427A-8EAF-486C84C2143A}"/>
    <cellStyle name="Обычный 6 2 3 2 3 2 5 2" xfId="2232" xr:uid="{AEE6EC2D-CA52-4EAA-9B07-6CFAA6DE944D}"/>
    <cellStyle name="Обычный 6 2 3 2 3 2 5 3" xfId="3259" xr:uid="{A717A1CD-5C2A-4B30-8005-EC9147993747}"/>
    <cellStyle name="Обычный 6 2 3 2 3 2 6" xfId="1376" xr:uid="{FF5FAB19-8556-48D8-BAED-9DDDB1565D40}"/>
    <cellStyle name="Обычный 6 2 3 2 3 2 7" xfId="2403" xr:uid="{621D766B-D200-4E33-BE96-2963DE7CF2BF}"/>
    <cellStyle name="Обычный 6 2 3 2 3 2 8" xfId="343" xr:uid="{167899A7-3BEF-4728-81C3-6E8C3062829C}"/>
    <cellStyle name="Обычный 6 2 3 2 3 3" xfId="162" xr:uid="{00000000-0005-0000-0000-000081000000}"/>
    <cellStyle name="Обычный 6 2 3 2 3 3 2" xfId="518" xr:uid="{F68A9404-4EEF-4733-A1EA-7D1EC115C359}"/>
    <cellStyle name="Обычный 6 2 3 2 3 3 2 2" xfId="1034" xr:uid="{297B7D65-3A1F-4915-9D75-1BA1A7D38B7B}"/>
    <cellStyle name="Обычный 6 2 3 2 3 3 2 2 2" xfId="2062" xr:uid="{F523AF0B-6475-4A68-A5F9-0176060D3E05}"/>
    <cellStyle name="Обычный 6 2 3 2 3 3 2 2 3" xfId="3089" xr:uid="{A544BD79-5F6F-4200-BD2F-4C4C6EE48406}"/>
    <cellStyle name="Обычный 6 2 3 2 3 3 2 3" xfId="1549" xr:uid="{0D3A25A4-8EA9-4E0B-AE5C-3DAF4A061211}"/>
    <cellStyle name="Обычный 6 2 3 2 3 3 2 4" xfId="2576" xr:uid="{21BD5781-19C0-4BC4-AD2D-0F814D2C4492}"/>
    <cellStyle name="Обычный 6 2 3 2 3 3 3" xfId="689" xr:uid="{722F59A3-269A-4390-921F-2AAF6255A55A}"/>
    <cellStyle name="Обычный 6 2 3 2 3 3 3 2" xfId="1720" xr:uid="{40833219-60D1-40C5-A4F5-B67C112DBE29}"/>
    <cellStyle name="Обычный 6 2 3 2 3 3 3 3" xfId="2747" xr:uid="{8D9289C8-78E6-4DBD-898F-35689B3C929B}"/>
    <cellStyle name="Обычный 6 2 3 2 3 3 4" xfId="863" xr:uid="{D20C300D-F36E-4C99-8AC1-58338C8AD883}"/>
    <cellStyle name="Обычный 6 2 3 2 3 3 4 2" xfId="1891" xr:uid="{59625180-6D0A-4B18-A906-D17D72BD5930}"/>
    <cellStyle name="Обычный 6 2 3 2 3 3 4 3" xfId="2918" xr:uid="{935E040C-42FD-4ABB-B67B-4C1BA26AA987}"/>
    <cellStyle name="Обычный 6 2 3 2 3 3 5" xfId="1206" xr:uid="{2CA998B4-60C0-4EA9-8E32-101760057261}"/>
    <cellStyle name="Обычный 6 2 3 2 3 3 5 2" xfId="2233" xr:uid="{A3C9651F-D8A8-44A2-895D-87BE195A458E}"/>
    <cellStyle name="Обычный 6 2 3 2 3 3 5 3" xfId="3260" xr:uid="{8519D4F4-41D3-479E-99BD-D21965EDCA14}"/>
    <cellStyle name="Обычный 6 2 3 2 3 3 6" xfId="1377" xr:uid="{C34388CF-29AE-4B40-A3D0-6249E6153AEC}"/>
    <cellStyle name="Обычный 6 2 3 2 3 3 7" xfId="2404" xr:uid="{D89A4AF1-855E-45B3-A927-C2919DE45C36}"/>
    <cellStyle name="Обычный 6 2 3 2 3 3 8" xfId="344" xr:uid="{F24E065D-EAD4-4384-B449-BBC3412A94D8}"/>
    <cellStyle name="Обычный 6 2 3 2 3 4" xfId="484" xr:uid="{D2E85ABB-D83B-439B-9804-129D79231FE9}"/>
    <cellStyle name="Обычный 6 2 3 2 3 4 2" xfId="1000" xr:uid="{E27383F6-AD77-40B8-8C61-FEB3239B3BDE}"/>
    <cellStyle name="Обычный 6 2 3 2 3 4 2 2" xfId="2028" xr:uid="{96B6957F-CF2D-499E-9695-9685603BEDCD}"/>
    <cellStyle name="Обычный 6 2 3 2 3 4 2 3" xfId="3055" xr:uid="{536F7CCA-492F-4DE7-B120-3F9DD64826AE}"/>
    <cellStyle name="Обычный 6 2 3 2 3 4 3" xfId="1515" xr:uid="{80E31E8C-6044-48B0-8883-99A360F35FE6}"/>
    <cellStyle name="Обычный 6 2 3 2 3 4 4" xfId="2542" xr:uid="{21A7A399-6089-4A1A-A89D-EEFC715BFECC}"/>
    <cellStyle name="Обычный 6 2 3 2 3 5" xfId="655" xr:uid="{C3D5E83F-5CA4-46C2-8A52-E419CAC78FFE}"/>
    <cellStyle name="Обычный 6 2 3 2 3 5 2" xfId="1686" xr:uid="{6A4EB0C0-C0F6-4929-B97F-5390ACE26813}"/>
    <cellStyle name="Обычный 6 2 3 2 3 5 3" xfId="2713" xr:uid="{071C3BFA-C6DF-4A94-8E72-C86E1A9BAD2D}"/>
    <cellStyle name="Обычный 6 2 3 2 3 6" xfId="829" xr:uid="{1DA2C04F-B4EB-4582-82A5-BEC1E2222880}"/>
    <cellStyle name="Обычный 6 2 3 2 3 6 2" xfId="1857" xr:uid="{DCFFB173-7F2F-4BA6-A8EA-D7F0B6F9AEC3}"/>
    <cellStyle name="Обычный 6 2 3 2 3 6 3" xfId="2884" xr:uid="{401CB837-08C7-431D-81BE-C0D6789B5A9A}"/>
    <cellStyle name="Обычный 6 2 3 2 3 7" xfId="1172" xr:uid="{BC5AF31B-BBB0-4F48-B9DF-502BCE458FC6}"/>
    <cellStyle name="Обычный 6 2 3 2 3 7 2" xfId="2199" xr:uid="{0C4ECC41-11C5-417F-9D1E-7C15C38A865B}"/>
    <cellStyle name="Обычный 6 2 3 2 3 7 3" xfId="3226" xr:uid="{7A535AB5-60FC-4BD3-A549-39253FF9A647}"/>
    <cellStyle name="Обычный 6 2 3 2 3 8" xfId="1343" xr:uid="{0D12B37C-F032-46B5-9C89-5E2497992AD9}"/>
    <cellStyle name="Обычный 6 2 3 2 3 9" xfId="2370" xr:uid="{41D11294-AB20-49C9-B048-C2D42C7EB479}"/>
    <cellStyle name="Обычный 6 2 3 2 4" xfId="163" xr:uid="{00000000-0005-0000-0000-000082000000}"/>
    <cellStyle name="Обычный 6 2 3 2 4 2" xfId="519" xr:uid="{C8CF2A31-37A4-438D-B0DF-C1BD4336CA4B}"/>
    <cellStyle name="Обычный 6 2 3 2 4 2 2" xfId="1035" xr:uid="{D03FE1A1-15EB-4C56-B485-F622C1C70AD0}"/>
    <cellStyle name="Обычный 6 2 3 2 4 2 2 2" xfId="2063" xr:uid="{8DFC6A32-4625-4C71-89D4-3D5F893E0E63}"/>
    <cellStyle name="Обычный 6 2 3 2 4 2 2 3" xfId="3090" xr:uid="{48A3FE29-EC0A-48B1-A865-69F98733FDB0}"/>
    <cellStyle name="Обычный 6 2 3 2 4 2 3" xfId="1550" xr:uid="{12F99FF9-8E7A-432E-80EA-7C06033825F8}"/>
    <cellStyle name="Обычный 6 2 3 2 4 2 4" xfId="2577" xr:uid="{2068507E-E609-4D6B-99B1-40EFF98DA041}"/>
    <cellStyle name="Обычный 6 2 3 2 4 3" xfId="690" xr:uid="{239220E7-A6DC-4A34-AECD-EA2EF41FE301}"/>
    <cellStyle name="Обычный 6 2 3 2 4 3 2" xfId="1721" xr:uid="{96977B08-B46F-401D-9BC1-60E2050A5462}"/>
    <cellStyle name="Обычный 6 2 3 2 4 3 3" xfId="2748" xr:uid="{B760FB7E-06C0-4541-90C1-A10C0F3D11F6}"/>
    <cellStyle name="Обычный 6 2 3 2 4 4" xfId="864" xr:uid="{6B93EF12-1DAB-4557-82BF-1C69321E6983}"/>
    <cellStyle name="Обычный 6 2 3 2 4 4 2" xfId="1892" xr:uid="{3F0913EB-FF69-403E-A650-C734CE5E1C52}"/>
    <cellStyle name="Обычный 6 2 3 2 4 4 3" xfId="2919" xr:uid="{CBAC3F8D-1C5C-4764-A302-8F8AA6FFB686}"/>
    <cellStyle name="Обычный 6 2 3 2 4 5" xfId="1207" xr:uid="{114CC7F8-2C7E-4670-8EC5-6698AB6E35C3}"/>
    <cellStyle name="Обычный 6 2 3 2 4 5 2" xfId="2234" xr:uid="{1B4FEE0D-896D-48A8-A3E2-E49305CA1998}"/>
    <cellStyle name="Обычный 6 2 3 2 4 5 3" xfId="3261" xr:uid="{F45EB108-519E-4C62-B2DD-43E93D86BF35}"/>
    <cellStyle name="Обычный 6 2 3 2 4 6" xfId="1378" xr:uid="{F2124057-956E-4821-803C-A7135027D0BF}"/>
    <cellStyle name="Обычный 6 2 3 2 4 7" xfId="2405" xr:uid="{73B5CD2D-C25A-4B56-AFA0-B09532332CF1}"/>
    <cellStyle name="Обычный 6 2 3 2 4 8" xfId="345" xr:uid="{254F6978-4A53-45C9-9706-0CED991A489D}"/>
    <cellStyle name="Обычный 6 2 3 2 5" xfId="164" xr:uid="{00000000-0005-0000-0000-000083000000}"/>
    <cellStyle name="Обычный 6 2 3 2 5 2" xfId="520" xr:uid="{8F07A526-3830-43C5-802D-179AA7DBA011}"/>
    <cellStyle name="Обычный 6 2 3 2 5 2 2" xfId="1036" xr:uid="{DFF35B66-3476-4F99-9575-809803EDB51F}"/>
    <cellStyle name="Обычный 6 2 3 2 5 2 2 2" xfId="2064" xr:uid="{C78DAF96-DAD1-4A4A-8AA6-3FF3C83BC2B2}"/>
    <cellStyle name="Обычный 6 2 3 2 5 2 2 3" xfId="3091" xr:uid="{3A81FA4B-5FB2-47E5-BB87-F0FE27B4FC1E}"/>
    <cellStyle name="Обычный 6 2 3 2 5 2 3" xfId="1551" xr:uid="{DEB91DBB-9B9E-451B-A345-EC29361C2FC9}"/>
    <cellStyle name="Обычный 6 2 3 2 5 2 4" xfId="2578" xr:uid="{6E338B2E-9BAB-4D44-986E-8D25AD250D00}"/>
    <cellStyle name="Обычный 6 2 3 2 5 3" xfId="691" xr:uid="{76890E85-117B-49F6-80A6-4CF7B72898EF}"/>
    <cellStyle name="Обычный 6 2 3 2 5 3 2" xfId="1722" xr:uid="{D5B7B4A3-59A8-4D99-BED8-4087D40E9752}"/>
    <cellStyle name="Обычный 6 2 3 2 5 3 3" xfId="2749" xr:uid="{E1F5FFD8-AA43-45BD-8F40-335CEE2C29E6}"/>
    <cellStyle name="Обычный 6 2 3 2 5 4" xfId="865" xr:uid="{3B270EE6-869B-4B4B-9F3A-2BB24B4B5F20}"/>
    <cellStyle name="Обычный 6 2 3 2 5 4 2" xfId="1893" xr:uid="{8DC3B5AF-B0A7-4EB9-A01E-93C1BFF84991}"/>
    <cellStyle name="Обычный 6 2 3 2 5 4 3" xfId="2920" xr:uid="{1B38C24F-C6D6-4A40-B60A-B066403A0927}"/>
    <cellStyle name="Обычный 6 2 3 2 5 5" xfId="1208" xr:uid="{55045411-0941-44D4-BAC7-60F3CDCF3714}"/>
    <cellStyle name="Обычный 6 2 3 2 5 5 2" xfId="2235" xr:uid="{070DA059-C8AB-4EB4-85BA-7EFCEE6FEBBF}"/>
    <cellStyle name="Обычный 6 2 3 2 5 5 3" xfId="3262" xr:uid="{FE6FD545-FCAB-4A32-822F-25297E1C0AEE}"/>
    <cellStyle name="Обычный 6 2 3 2 5 6" xfId="1379" xr:uid="{39EDB5A6-3CB9-4FAE-8943-57E70D115044}"/>
    <cellStyle name="Обычный 6 2 3 2 5 7" xfId="2406" xr:uid="{BB88C41A-DB69-4F27-B0BD-2977426E0502}"/>
    <cellStyle name="Обычный 6 2 3 2 5 8" xfId="346" xr:uid="{AE5D18D7-69CB-4342-86B3-A83ECE0EAE4F}"/>
    <cellStyle name="Обычный 6 2 3 2 6" xfId="465" xr:uid="{4536FAEB-6E8C-4B09-968A-3634A79FD46D}"/>
    <cellStyle name="Обычный 6 2 3 2 6 2" xfId="981" xr:uid="{2DF07BB1-D7E3-4FB4-B60C-7EDD820662DB}"/>
    <cellStyle name="Обычный 6 2 3 2 6 2 2" xfId="2009" xr:uid="{EBD6D66B-1D09-455E-9036-70A33452AE60}"/>
    <cellStyle name="Обычный 6 2 3 2 6 2 3" xfId="3036" xr:uid="{3F884312-A27E-480E-A0A7-C9BF0E203FF1}"/>
    <cellStyle name="Обычный 6 2 3 2 6 3" xfId="1496" xr:uid="{9AB28357-0E44-4D66-8139-77A0ED35DFF7}"/>
    <cellStyle name="Обычный 6 2 3 2 6 4" xfId="2523" xr:uid="{9996ABEE-9D55-4F6C-910B-6A0B57EB6AFA}"/>
    <cellStyle name="Обычный 6 2 3 2 7" xfId="636" xr:uid="{82DC5C3D-5F72-4627-BFCA-1F88B0CDA220}"/>
    <cellStyle name="Обычный 6 2 3 2 7 2" xfId="1667" xr:uid="{7E7B15C8-4876-4760-A432-2DBCAA354276}"/>
    <cellStyle name="Обычный 6 2 3 2 7 3" xfId="2694" xr:uid="{A9CD457D-F376-42DB-975C-E3F0EE9938E8}"/>
    <cellStyle name="Обычный 6 2 3 2 8" xfId="810" xr:uid="{68A83DBF-37FE-4222-BE78-F4517ACEFFA3}"/>
    <cellStyle name="Обычный 6 2 3 2 8 2" xfId="1838" xr:uid="{B5F6560A-366E-4B26-A7CE-E43A3FED6FCD}"/>
    <cellStyle name="Обычный 6 2 3 2 8 3" xfId="2865" xr:uid="{A41229DF-ABA7-43B6-92DE-9A9D477C2C26}"/>
    <cellStyle name="Обычный 6 2 3 2 9" xfId="1153" xr:uid="{B2785F18-404F-472F-B1FA-47AB0357ADE2}"/>
    <cellStyle name="Обычный 6 2 3 2 9 2" xfId="2180" xr:uid="{00CECD32-4CCE-42E8-94CF-724EA734D493}"/>
    <cellStyle name="Обычный 6 2 3 2 9 3" xfId="3207" xr:uid="{9E3D2A4D-E9D2-4E91-9D1A-1D782BF9E257}"/>
    <cellStyle name="Обычный 6 2 3 3" xfId="124" xr:uid="{00000000-0005-0000-0000-000084000000}"/>
    <cellStyle name="Обычный 6 2 3 3 10" xfId="2366" xr:uid="{6265AD0D-7A1A-471E-894C-698D1C9300F8}"/>
    <cellStyle name="Обычный 6 2 3 3 11" xfId="306" xr:uid="{27BB3B17-C49E-4228-AF4D-51229DE6A920}"/>
    <cellStyle name="Обычный 6 2 3 3 2" xfId="165" xr:uid="{00000000-0005-0000-0000-000085000000}"/>
    <cellStyle name="Обычный 6 2 3 3 2 10" xfId="347" xr:uid="{1AB77652-AC8A-42F7-AD0C-8CDB30DE760F}"/>
    <cellStyle name="Обычный 6 2 3 3 2 2" xfId="166" xr:uid="{00000000-0005-0000-0000-000086000000}"/>
    <cellStyle name="Обычный 6 2 3 3 2 2 2" xfId="522" xr:uid="{BC95E571-DEEF-4347-B3B7-A9B1DAFDE4B2}"/>
    <cellStyle name="Обычный 6 2 3 3 2 2 2 2" xfId="1038" xr:uid="{0502419F-19D7-4ECB-812A-9FA6A916AC90}"/>
    <cellStyle name="Обычный 6 2 3 3 2 2 2 2 2" xfId="2066" xr:uid="{42BF0C58-D6C9-4A8B-8D17-976459463BD2}"/>
    <cellStyle name="Обычный 6 2 3 3 2 2 2 2 3" xfId="3093" xr:uid="{EC3260C4-4610-407A-8104-E2FEEB2C1F5F}"/>
    <cellStyle name="Обычный 6 2 3 3 2 2 2 3" xfId="1553" xr:uid="{B955B3CC-B58D-4E58-8C31-F8D95DEA9F7C}"/>
    <cellStyle name="Обычный 6 2 3 3 2 2 2 4" xfId="2580" xr:uid="{4790A5A5-FDF4-4D3D-AA48-66C3D56CCD58}"/>
    <cellStyle name="Обычный 6 2 3 3 2 2 3" xfId="693" xr:uid="{4A08394B-3C7B-4ECD-8A23-9D7044301645}"/>
    <cellStyle name="Обычный 6 2 3 3 2 2 3 2" xfId="1724" xr:uid="{429767B6-3531-46A3-912B-546254D3A9CA}"/>
    <cellStyle name="Обычный 6 2 3 3 2 2 3 3" xfId="2751" xr:uid="{E91FC8CA-A97B-4FAB-8775-A601D5251876}"/>
    <cellStyle name="Обычный 6 2 3 3 2 2 4" xfId="867" xr:uid="{AB19AE3E-0205-4728-A40F-C676630126FF}"/>
    <cellStyle name="Обычный 6 2 3 3 2 2 4 2" xfId="1895" xr:uid="{351AC59E-43BB-4355-9902-B0258736B3A0}"/>
    <cellStyle name="Обычный 6 2 3 3 2 2 4 3" xfId="2922" xr:uid="{A3D78590-8958-447C-8924-A976344910A2}"/>
    <cellStyle name="Обычный 6 2 3 3 2 2 5" xfId="1210" xr:uid="{2A83D23A-3753-4C34-87A8-F419C4B7E8F8}"/>
    <cellStyle name="Обычный 6 2 3 3 2 2 5 2" xfId="2237" xr:uid="{5C79FE41-97E2-4B74-86A2-D0C0267BE279}"/>
    <cellStyle name="Обычный 6 2 3 3 2 2 5 3" xfId="3264" xr:uid="{D103EEC6-2AE6-4868-96E8-784C1C473AD1}"/>
    <cellStyle name="Обычный 6 2 3 3 2 2 6" xfId="1381" xr:uid="{62C1C6A4-0510-4C35-9DBB-6E89C039A50F}"/>
    <cellStyle name="Обычный 6 2 3 3 2 2 7" xfId="2408" xr:uid="{ECA43A07-04D3-45DE-9CC4-123436745C0C}"/>
    <cellStyle name="Обычный 6 2 3 3 2 2 8" xfId="348" xr:uid="{24AF0D68-27E2-4028-BCD7-4E7A86396E7D}"/>
    <cellStyle name="Обычный 6 2 3 3 2 3" xfId="167" xr:uid="{00000000-0005-0000-0000-000087000000}"/>
    <cellStyle name="Обычный 6 2 3 3 2 3 2" xfId="523" xr:uid="{94B5B91A-C2E9-427C-B33D-A24344EA4903}"/>
    <cellStyle name="Обычный 6 2 3 3 2 3 2 2" xfId="1039" xr:uid="{6F4CFFCD-4C87-4EFE-AF91-094AD85EF37F}"/>
    <cellStyle name="Обычный 6 2 3 3 2 3 2 2 2" xfId="2067" xr:uid="{B3D27E3F-8443-4A29-A3D3-4BDAE85D99D8}"/>
    <cellStyle name="Обычный 6 2 3 3 2 3 2 2 3" xfId="3094" xr:uid="{3AB2BD3A-D55A-43DF-81D6-C413E7E91158}"/>
    <cellStyle name="Обычный 6 2 3 3 2 3 2 3" xfId="1554" xr:uid="{090A051C-6BCC-4B1B-A41B-929B383DC0E4}"/>
    <cellStyle name="Обычный 6 2 3 3 2 3 2 4" xfId="2581" xr:uid="{99CEF01F-1160-4974-8A8F-46D1AA184C03}"/>
    <cellStyle name="Обычный 6 2 3 3 2 3 3" xfId="694" xr:uid="{194E8916-82F8-47A5-AFF8-F37D7D392F42}"/>
    <cellStyle name="Обычный 6 2 3 3 2 3 3 2" xfId="1725" xr:uid="{3CC7F40B-A29C-4238-AAB6-A7F94DE0EEF4}"/>
    <cellStyle name="Обычный 6 2 3 3 2 3 3 3" xfId="2752" xr:uid="{73CDD0BD-6215-4D15-B3DE-621F8EC2D0E1}"/>
    <cellStyle name="Обычный 6 2 3 3 2 3 4" xfId="868" xr:uid="{36AAAFA4-83CA-493B-88E6-6926199D1C68}"/>
    <cellStyle name="Обычный 6 2 3 3 2 3 4 2" xfId="1896" xr:uid="{22D243C2-2F1F-4FEB-B489-B59E91E2F9DC}"/>
    <cellStyle name="Обычный 6 2 3 3 2 3 4 3" xfId="2923" xr:uid="{7E08DF44-1123-45CC-8C33-F9544C05E070}"/>
    <cellStyle name="Обычный 6 2 3 3 2 3 5" xfId="1211" xr:uid="{51C8BFAE-D8E6-4CDD-B03C-C00EF1EA4DD8}"/>
    <cellStyle name="Обычный 6 2 3 3 2 3 5 2" xfId="2238" xr:uid="{0489FA7C-2A1A-4F0C-A7E6-034C53308617}"/>
    <cellStyle name="Обычный 6 2 3 3 2 3 5 3" xfId="3265" xr:uid="{675D1989-2FDB-4DC4-8A68-73C36F310330}"/>
    <cellStyle name="Обычный 6 2 3 3 2 3 6" xfId="1382" xr:uid="{FD0D215B-16A7-47DE-927D-262F8DFAD45B}"/>
    <cellStyle name="Обычный 6 2 3 3 2 3 7" xfId="2409" xr:uid="{517A9ADE-72C3-4FA6-BBB8-0AFDE4E29B33}"/>
    <cellStyle name="Обычный 6 2 3 3 2 3 8" xfId="349" xr:uid="{0C77B017-DCDF-4443-A7C4-1CC6F4423A1E}"/>
    <cellStyle name="Обычный 6 2 3 3 2 4" xfId="521" xr:uid="{D385B314-04D8-46DB-83CF-0ADFCACD6003}"/>
    <cellStyle name="Обычный 6 2 3 3 2 4 2" xfId="1037" xr:uid="{B07D8D73-9F7C-46A2-814E-156B8BFB1430}"/>
    <cellStyle name="Обычный 6 2 3 3 2 4 2 2" xfId="2065" xr:uid="{184707BD-8880-415F-8BEA-D21B1B29C892}"/>
    <cellStyle name="Обычный 6 2 3 3 2 4 2 3" xfId="3092" xr:uid="{7AD1EC49-D120-49EC-96C0-3C8F371F8422}"/>
    <cellStyle name="Обычный 6 2 3 3 2 4 3" xfId="1552" xr:uid="{28626505-DF16-4586-9887-44D831AE24E9}"/>
    <cellStyle name="Обычный 6 2 3 3 2 4 4" xfId="2579" xr:uid="{BD6D7777-4B1E-41F0-B044-19CDAFD3F357}"/>
    <cellStyle name="Обычный 6 2 3 3 2 5" xfId="692" xr:uid="{6ABE3661-6061-4E56-BDA4-7FB704FE3AFB}"/>
    <cellStyle name="Обычный 6 2 3 3 2 5 2" xfId="1723" xr:uid="{568F47A7-A145-49B5-A669-39D6C1236396}"/>
    <cellStyle name="Обычный 6 2 3 3 2 5 3" xfId="2750" xr:uid="{A305A5BC-3701-4D75-9FB4-6A1B60A78C8A}"/>
    <cellStyle name="Обычный 6 2 3 3 2 6" xfId="866" xr:uid="{3D339201-960A-4437-BF27-42FCAB948136}"/>
    <cellStyle name="Обычный 6 2 3 3 2 6 2" xfId="1894" xr:uid="{572DD2E2-5EEB-453A-B859-BDFE041E887E}"/>
    <cellStyle name="Обычный 6 2 3 3 2 6 3" xfId="2921" xr:uid="{EB301869-61FB-457E-8354-0AF89958EAAF}"/>
    <cellStyle name="Обычный 6 2 3 3 2 7" xfId="1209" xr:uid="{60291B13-195A-4BFD-A007-EEC9583A6E77}"/>
    <cellStyle name="Обычный 6 2 3 3 2 7 2" xfId="2236" xr:uid="{195264C0-3114-46B6-A1ED-4180840E8E28}"/>
    <cellStyle name="Обычный 6 2 3 3 2 7 3" xfId="3263" xr:uid="{C9AB2357-4DD5-46CA-94D3-A858C7B1F1FB}"/>
    <cellStyle name="Обычный 6 2 3 3 2 8" xfId="1380" xr:uid="{933799B7-B938-49D6-AAD0-26B2F123B797}"/>
    <cellStyle name="Обычный 6 2 3 3 2 9" xfId="2407" xr:uid="{E78E3A1C-5CFE-4506-BCC3-91DDAD64F251}"/>
    <cellStyle name="Обычный 6 2 3 3 3" xfId="168" xr:uid="{00000000-0005-0000-0000-000088000000}"/>
    <cellStyle name="Обычный 6 2 3 3 3 2" xfId="524" xr:uid="{988C344F-B972-417C-940D-9E983D3CCDD3}"/>
    <cellStyle name="Обычный 6 2 3 3 3 2 2" xfId="1040" xr:uid="{E459EB8A-5626-49BF-884D-AACB17A80337}"/>
    <cellStyle name="Обычный 6 2 3 3 3 2 2 2" xfId="2068" xr:uid="{F035E38F-1032-4B8E-A99B-04309CCF202F}"/>
    <cellStyle name="Обычный 6 2 3 3 3 2 2 3" xfId="3095" xr:uid="{ABEB9B92-4FFB-42F5-A5D8-67D3D5655761}"/>
    <cellStyle name="Обычный 6 2 3 3 3 2 3" xfId="1555" xr:uid="{B428382F-0CA0-4D69-8B9D-A3B5F5BC8519}"/>
    <cellStyle name="Обычный 6 2 3 3 3 2 4" xfId="2582" xr:uid="{002D8C85-240B-44B5-866E-1B9152CA7BA5}"/>
    <cellStyle name="Обычный 6 2 3 3 3 3" xfId="695" xr:uid="{38D8CA6A-DCF5-4436-ACE3-9272BE13E7D2}"/>
    <cellStyle name="Обычный 6 2 3 3 3 3 2" xfId="1726" xr:uid="{9235E1E1-339A-4610-AB79-A2B26ADA4B69}"/>
    <cellStyle name="Обычный 6 2 3 3 3 3 3" xfId="2753" xr:uid="{48A10978-CF9D-4B89-B645-BEB569503EEA}"/>
    <cellStyle name="Обычный 6 2 3 3 3 4" xfId="869" xr:uid="{ECF3D792-6409-4077-8C9E-C8FCF8D4D20E}"/>
    <cellStyle name="Обычный 6 2 3 3 3 4 2" xfId="1897" xr:uid="{40BFDFA2-8AEE-450D-9926-7164B1082532}"/>
    <cellStyle name="Обычный 6 2 3 3 3 4 3" xfId="2924" xr:uid="{8E41C5CF-43AD-48A1-8D6F-9CD87880C8CC}"/>
    <cellStyle name="Обычный 6 2 3 3 3 5" xfId="1212" xr:uid="{17DE3D53-599A-44F6-9F1A-AB9401995B5D}"/>
    <cellStyle name="Обычный 6 2 3 3 3 5 2" xfId="2239" xr:uid="{9BC17A0B-A1EE-43E7-AA8F-44D770257862}"/>
    <cellStyle name="Обычный 6 2 3 3 3 5 3" xfId="3266" xr:uid="{27F57956-2F4C-4E6B-BC3D-5966E47D498C}"/>
    <cellStyle name="Обычный 6 2 3 3 3 6" xfId="1383" xr:uid="{A1AD1DE4-6E1B-46EA-B2B1-808CD755CE2F}"/>
    <cellStyle name="Обычный 6 2 3 3 3 7" xfId="2410" xr:uid="{AB1F7D99-F5C3-475B-961F-4B944CC0595E}"/>
    <cellStyle name="Обычный 6 2 3 3 3 8" xfId="350" xr:uid="{5E95D380-4BD3-4046-AE46-28850B13116E}"/>
    <cellStyle name="Обычный 6 2 3 3 4" xfId="169" xr:uid="{00000000-0005-0000-0000-000089000000}"/>
    <cellStyle name="Обычный 6 2 3 3 4 2" xfId="525" xr:uid="{F61E0B2E-789E-4BCB-BBA4-AAF96DCBA256}"/>
    <cellStyle name="Обычный 6 2 3 3 4 2 2" xfId="1041" xr:uid="{6871BE4C-C76B-484C-9D4A-67CF92BD0908}"/>
    <cellStyle name="Обычный 6 2 3 3 4 2 2 2" xfId="2069" xr:uid="{9ED38379-27DD-4A6C-86DB-77A960675F03}"/>
    <cellStyle name="Обычный 6 2 3 3 4 2 2 3" xfId="3096" xr:uid="{25AAD07A-6CF9-4FB9-9125-36A77AFF5FD4}"/>
    <cellStyle name="Обычный 6 2 3 3 4 2 3" xfId="1556" xr:uid="{515A837D-1D8C-4AD9-AE93-D9229298DC38}"/>
    <cellStyle name="Обычный 6 2 3 3 4 2 4" xfId="2583" xr:uid="{985D4112-806C-4D1D-983A-152FB97A3940}"/>
    <cellStyle name="Обычный 6 2 3 3 4 3" xfId="696" xr:uid="{164360F7-9AC3-4819-BE2E-85994F4B649C}"/>
    <cellStyle name="Обычный 6 2 3 3 4 3 2" xfId="1727" xr:uid="{9DAFBBD6-BE5D-484D-8707-3812D1C25AD1}"/>
    <cellStyle name="Обычный 6 2 3 3 4 3 3" xfId="2754" xr:uid="{0AFD414B-8B34-4794-97B3-C31ED4C9C0E8}"/>
    <cellStyle name="Обычный 6 2 3 3 4 4" xfId="870" xr:uid="{7A0506D8-5D6F-451E-B29A-7F3E78330D18}"/>
    <cellStyle name="Обычный 6 2 3 3 4 4 2" xfId="1898" xr:uid="{28CD5BAD-AB96-4B22-B46A-7CCCB7E9A036}"/>
    <cellStyle name="Обычный 6 2 3 3 4 4 3" xfId="2925" xr:uid="{C0323999-A37E-434E-AE97-A480F39E08BA}"/>
    <cellStyle name="Обычный 6 2 3 3 4 5" xfId="1213" xr:uid="{190E2D02-5BF4-4FD8-8B84-B74F0C76D6FA}"/>
    <cellStyle name="Обычный 6 2 3 3 4 5 2" xfId="2240" xr:uid="{C7356749-9D38-4A0C-85B2-B35685FD11FE}"/>
    <cellStyle name="Обычный 6 2 3 3 4 5 3" xfId="3267" xr:uid="{9ED5844F-3753-4F7F-B5CB-707B4EB2CA34}"/>
    <cellStyle name="Обычный 6 2 3 3 4 6" xfId="1384" xr:uid="{B8795168-3A0C-4FE9-ABB6-7F14397B7C0C}"/>
    <cellStyle name="Обычный 6 2 3 3 4 7" xfId="2411" xr:uid="{6FD00079-8798-40C6-82A4-0FDB32A80BD7}"/>
    <cellStyle name="Обычный 6 2 3 3 4 8" xfId="351" xr:uid="{EBE1368C-9927-4E41-84B8-A7BC5856C136}"/>
    <cellStyle name="Обычный 6 2 3 3 5" xfId="480" xr:uid="{D085B13B-1F79-412B-83FF-3FAE0B47BC1D}"/>
    <cellStyle name="Обычный 6 2 3 3 5 2" xfId="996" xr:uid="{D58AEFB2-9204-4BD7-8401-68A51CE75106}"/>
    <cellStyle name="Обычный 6 2 3 3 5 2 2" xfId="2024" xr:uid="{699FA40E-32B7-4781-9E7F-C53BC764CA9E}"/>
    <cellStyle name="Обычный 6 2 3 3 5 2 3" xfId="3051" xr:uid="{FC3820BC-0162-4165-AA74-EFDD86288D3F}"/>
    <cellStyle name="Обычный 6 2 3 3 5 3" xfId="1511" xr:uid="{6B3ABAC5-9AE7-420E-905D-6C7739E69CC1}"/>
    <cellStyle name="Обычный 6 2 3 3 5 4" xfId="2538" xr:uid="{4085586A-3A51-4595-B637-E377C8B8C053}"/>
    <cellStyle name="Обычный 6 2 3 3 6" xfId="651" xr:uid="{89748BEC-EF8F-4D1A-8733-A6C9C7A14CC1}"/>
    <cellStyle name="Обычный 6 2 3 3 6 2" xfId="1682" xr:uid="{16764D69-3166-4D7E-8EFC-6899AF59AD58}"/>
    <cellStyle name="Обычный 6 2 3 3 6 3" xfId="2709" xr:uid="{DE04E28C-9F20-4BE1-8E5C-2144B567D6E5}"/>
    <cellStyle name="Обычный 6 2 3 3 7" xfId="825" xr:uid="{4A08EA29-BE6A-4D52-8008-AEB56B4CF818}"/>
    <cellStyle name="Обычный 6 2 3 3 7 2" xfId="1853" xr:uid="{2ED13813-5C25-4A4B-824C-FAC8553A3F19}"/>
    <cellStyle name="Обычный 6 2 3 3 7 3" xfId="2880" xr:uid="{0DD1FBA7-DB34-4257-B791-06882BEE3879}"/>
    <cellStyle name="Обычный 6 2 3 3 8" xfId="1168" xr:uid="{CE7DA483-E238-4F3D-A3DE-76BE03F61D0F}"/>
    <cellStyle name="Обычный 6 2 3 3 8 2" xfId="2195" xr:uid="{279A0168-E478-458D-B428-536F75BFE719}"/>
    <cellStyle name="Обычный 6 2 3 3 8 3" xfId="3222" xr:uid="{23CC5B5F-B297-4E1F-9148-8FD86A329FC2}"/>
    <cellStyle name="Обычный 6 2 3 3 9" xfId="1339" xr:uid="{C5FDD58C-9EDA-4158-A7CD-9F9663880BB7}"/>
    <cellStyle name="Обычный 6 2 3 4" xfId="117" xr:uid="{00000000-0005-0000-0000-00008A000000}"/>
    <cellStyle name="Обычный 6 2 3 4 10" xfId="2359" xr:uid="{13E9A81B-0A41-43CD-8E8D-4817F753FB4B}"/>
    <cellStyle name="Обычный 6 2 3 4 11" xfId="299" xr:uid="{B824316C-6753-46FF-AC5A-7E21D9749D76}"/>
    <cellStyle name="Обычный 6 2 3 4 2" xfId="170" xr:uid="{00000000-0005-0000-0000-00008B000000}"/>
    <cellStyle name="Обычный 6 2 3 4 2 10" xfId="352" xr:uid="{A2A6BA6F-C852-4E19-94F9-2A73B44EA373}"/>
    <cellStyle name="Обычный 6 2 3 4 2 2" xfId="171" xr:uid="{00000000-0005-0000-0000-00008C000000}"/>
    <cellStyle name="Обычный 6 2 3 4 2 2 2" xfId="527" xr:uid="{72859E12-9B9A-4B9A-B2A8-B0905A2A708E}"/>
    <cellStyle name="Обычный 6 2 3 4 2 2 2 2" xfId="1043" xr:uid="{490FA99B-CEDC-461D-96E1-3EB3EFF1176E}"/>
    <cellStyle name="Обычный 6 2 3 4 2 2 2 2 2" xfId="2071" xr:uid="{C6E1FF15-3118-4019-B2EC-FB49A975DD87}"/>
    <cellStyle name="Обычный 6 2 3 4 2 2 2 2 3" xfId="3098" xr:uid="{25F73658-549B-48B7-8E37-ECEF40918D09}"/>
    <cellStyle name="Обычный 6 2 3 4 2 2 2 3" xfId="1558" xr:uid="{7CDAB0C7-49D6-424E-9E3F-D348EA7B98CD}"/>
    <cellStyle name="Обычный 6 2 3 4 2 2 2 4" xfId="2585" xr:uid="{951C2F62-673D-4192-B1E2-FB626E9990E0}"/>
    <cellStyle name="Обычный 6 2 3 4 2 2 3" xfId="698" xr:uid="{BE6EDE2F-C72F-4C64-BFE1-5C370678518B}"/>
    <cellStyle name="Обычный 6 2 3 4 2 2 3 2" xfId="1729" xr:uid="{4116E0F8-0CB7-4CF0-A65B-0BAFF2D4A1CA}"/>
    <cellStyle name="Обычный 6 2 3 4 2 2 3 3" xfId="2756" xr:uid="{1A9C472D-E912-41C2-8257-007817E2E8EC}"/>
    <cellStyle name="Обычный 6 2 3 4 2 2 4" xfId="872" xr:uid="{6C85CB90-0689-433B-A1D3-E172DC26339F}"/>
    <cellStyle name="Обычный 6 2 3 4 2 2 4 2" xfId="1900" xr:uid="{7B7E1C84-868C-4956-8503-74829132C960}"/>
    <cellStyle name="Обычный 6 2 3 4 2 2 4 3" xfId="2927" xr:uid="{D4B3BF30-7CAF-4C3A-A736-FBDD902B34EB}"/>
    <cellStyle name="Обычный 6 2 3 4 2 2 5" xfId="1215" xr:uid="{9317363A-E5BA-4BF2-A103-BB6340D2E606}"/>
    <cellStyle name="Обычный 6 2 3 4 2 2 5 2" xfId="2242" xr:uid="{4A1517E3-BAC2-4C8E-8380-341B41EB6AF1}"/>
    <cellStyle name="Обычный 6 2 3 4 2 2 5 3" xfId="3269" xr:uid="{0F477533-99E7-4C05-A13A-951734763D02}"/>
    <cellStyle name="Обычный 6 2 3 4 2 2 6" xfId="1386" xr:uid="{5AE5DFF3-EB98-44F7-B20A-2D999EB1105C}"/>
    <cellStyle name="Обычный 6 2 3 4 2 2 7" xfId="2413" xr:uid="{68804595-6E17-4708-BDF0-8E30F05FD02F}"/>
    <cellStyle name="Обычный 6 2 3 4 2 2 8" xfId="353" xr:uid="{6540C39E-E87E-4AD2-88A6-9F360241E83C}"/>
    <cellStyle name="Обычный 6 2 3 4 2 3" xfId="172" xr:uid="{00000000-0005-0000-0000-00008D000000}"/>
    <cellStyle name="Обычный 6 2 3 4 2 3 2" xfId="528" xr:uid="{3896B1F9-653B-4685-B719-0376C4BF38C3}"/>
    <cellStyle name="Обычный 6 2 3 4 2 3 2 2" xfId="1044" xr:uid="{3535F007-669C-47F2-AAA6-54415A0D3AB5}"/>
    <cellStyle name="Обычный 6 2 3 4 2 3 2 2 2" xfId="2072" xr:uid="{A4FBFD69-4744-4D87-B4B9-49E75242F2F8}"/>
    <cellStyle name="Обычный 6 2 3 4 2 3 2 2 3" xfId="3099" xr:uid="{9A6A2F80-D4AE-4727-95C1-9611CA4671A6}"/>
    <cellStyle name="Обычный 6 2 3 4 2 3 2 3" xfId="1559" xr:uid="{3B2BBFE8-2F32-4FC1-AB86-3F1199809D76}"/>
    <cellStyle name="Обычный 6 2 3 4 2 3 2 4" xfId="2586" xr:uid="{5775557A-6D4A-4E2A-8213-B2ADFEB7B538}"/>
    <cellStyle name="Обычный 6 2 3 4 2 3 3" xfId="699" xr:uid="{33CEDCC0-C7D3-45BA-B93A-9DE6EC388EB7}"/>
    <cellStyle name="Обычный 6 2 3 4 2 3 3 2" xfId="1730" xr:uid="{2B28296F-CD34-4F7D-88A7-B0C2A40CB696}"/>
    <cellStyle name="Обычный 6 2 3 4 2 3 3 3" xfId="2757" xr:uid="{5CF9E75D-4022-4665-A5D4-245110C93DD7}"/>
    <cellStyle name="Обычный 6 2 3 4 2 3 4" xfId="873" xr:uid="{256B507E-F3B0-4962-BB16-071145F28B32}"/>
    <cellStyle name="Обычный 6 2 3 4 2 3 4 2" xfId="1901" xr:uid="{FA5C4314-AA5B-42A9-B617-192A992A65B0}"/>
    <cellStyle name="Обычный 6 2 3 4 2 3 4 3" xfId="2928" xr:uid="{5DEB1637-1155-424E-B2EF-5A621117BE54}"/>
    <cellStyle name="Обычный 6 2 3 4 2 3 5" xfId="1216" xr:uid="{D0DAB547-8AD1-45EE-923B-1AF0829BF861}"/>
    <cellStyle name="Обычный 6 2 3 4 2 3 5 2" xfId="2243" xr:uid="{5A9A9364-C3CD-42B4-95BA-F60DE1305674}"/>
    <cellStyle name="Обычный 6 2 3 4 2 3 5 3" xfId="3270" xr:uid="{9E87721D-1EB9-469A-B68D-7131AC0BBAAA}"/>
    <cellStyle name="Обычный 6 2 3 4 2 3 6" xfId="1387" xr:uid="{6C7AA74F-550B-43FD-8C77-BDB7F9C0DD55}"/>
    <cellStyle name="Обычный 6 2 3 4 2 3 7" xfId="2414" xr:uid="{2291C476-4BF1-4F19-9DED-45FA84925C69}"/>
    <cellStyle name="Обычный 6 2 3 4 2 3 8" xfId="354" xr:uid="{9AC79ABE-9970-491A-B6A1-21C5E29EB300}"/>
    <cellStyle name="Обычный 6 2 3 4 2 4" xfId="526" xr:uid="{68E474AD-C0F0-4B42-81A4-F065EC7DEEF9}"/>
    <cellStyle name="Обычный 6 2 3 4 2 4 2" xfId="1042" xr:uid="{E6A68B56-C1DC-4DD5-9906-ADD73552AF13}"/>
    <cellStyle name="Обычный 6 2 3 4 2 4 2 2" xfId="2070" xr:uid="{35D83F0B-3121-4B67-B58A-E6362B370A09}"/>
    <cellStyle name="Обычный 6 2 3 4 2 4 2 3" xfId="3097" xr:uid="{A802C804-393B-43D1-B2EB-F71507016C16}"/>
    <cellStyle name="Обычный 6 2 3 4 2 4 3" xfId="1557" xr:uid="{5FAA7C17-3285-4F7F-87C7-55DB055CD288}"/>
    <cellStyle name="Обычный 6 2 3 4 2 4 4" xfId="2584" xr:uid="{85E478FE-AA96-4377-BD3D-AC88898014D3}"/>
    <cellStyle name="Обычный 6 2 3 4 2 5" xfId="697" xr:uid="{C05AABF4-9DD8-4241-B231-7FCD8F6E6C17}"/>
    <cellStyle name="Обычный 6 2 3 4 2 5 2" xfId="1728" xr:uid="{BD241D62-DA42-4A62-8CD6-3F713E539C3B}"/>
    <cellStyle name="Обычный 6 2 3 4 2 5 3" xfId="2755" xr:uid="{3968B100-E775-4375-A3E0-47AD3008F229}"/>
    <cellStyle name="Обычный 6 2 3 4 2 6" xfId="871" xr:uid="{7D0DCD1C-693B-4243-8568-A3AAF9B1EC8F}"/>
    <cellStyle name="Обычный 6 2 3 4 2 6 2" xfId="1899" xr:uid="{93EFD2C2-B294-4EFA-BD63-4DAD08F3DE1B}"/>
    <cellStyle name="Обычный 6 2 3 4 2 6 3" xfId="2926" xr:uid="{26E3E82D-05BC-4CA0-8C46-44FF74899861}"/>
    <cellStyle name="Обычный 6 2 3 4 2 7" xfId="1214" xr:uid="{E4575813-7362-48EA-B154-81B35A97529B}"/>
    <cellStyle name="Обычный 6 2 3 4 2 7 2" xfId="2241" xr:uid="{5C7B07E8-85C1-4C3E-A017-598F385F2EA2}"/>
    <cellStyle name="Обычный 6 2 3 4 2 7 3" xfId="3268" xr:uid="{5087F356-2A50-479D-BEC2-83236A7BF4B3}"/>
    <cellStyle name="Обычный 6 2 3 4 2 8" xfId="1385" xr:uid="{097DFFF8-3E24-4A2F-80C6-39BBF07FA301}"/>
    <cellStyle name="Обычный 6 2 3 4 2 9" xfId="2412" xr:uid="{0EBFD318-01DA-4CF0-AD59-777015386D02}"/>
    <cellStyle name="Обычный 6 2 3 4 3" xfId="173" xr:uid="{00000000-0005-0000-0000-00008E000000}"/>
    <cellStyle name="Обычный 6 2 3 4 3 2" xfId="529" xr:uid="{1884C7F2-B69D-4210-A8BE-5DDFECF13A13}"/>
    <cellStyle name="Обычный 6 2 3 4 3 2 2" xfId="1045" xr:uid="{EEE97DFB-412A-4D36-9118-AC450A89905D}"/>
    <cellStyle name="Обычный 6 2 3 4 3 2 2 2" xfId="2073" xr:uid="{44D704CF-8150-48B2-B315-BFC0C5E45D9D}"/>
    <cellStyle name="Обычный 6 2 3 4 3 2 2 3" xfId="3100" xr:uid="{E234F2C9-B983-44A2-B050-48E364BAA87B}"/>
    <cellStyle name="Обычный 6 2 3 4 3 2 3" xfId="1560" xr:uid="{CBCD5887-9AC6-4C04-9C9C-1BDB52CA16B9}"/>
    <cellStyle name="Обычный 6 2 3 4 3 2 4" xfId="2587" xr:uid="{93E131B3-C2E5-4B52-B3C2-2C0ADA132E11}"/>
    <cellStyle name="Обычный 6 2 3 4 3 3" xfId="700" xr:uid="{B449636B-3FBD-4632-92C9-AD34C6B5FE41}"/>
    <cellStyle name="Обычный 6 2 3 4 3 3 2" xfId="1731" xr:uid="{60EA0A1E-E670-4C88-B718-AA994FD1B19F}"/>
    <cellStyle name="Обычный 6 2 3 4 3 3 3" xfId="2758" xr:uid="{259E6E27-283A-4E0B-AA58-528D12317B8C}"/>
    <cellStyle name="Обычный 6 2 3 4 3 4" xfId="874" xr:uid="{D003ED57-4EAD-4087-8ED3-6E51FEF86FF3}"/>
    <cellStyle name="Обычный 6 2 3 4 3 4 2" xfId="1902" xr:uid="{1740E6F0-DF8C-424F-A2F3-0904453934FB}"/>
    <cellStyle name="Обычный 6 2 3 4 3 4 3" xfId="2929" xr:uid="{8A2920D4-44C1-4E88-B7E7-E8C15EE18020}"/>
    <cellStyle name="Обычный 6 2 3 4 3 5" xfId="1217" xr:uid="{A2C6AC77-A59F-4A7C-9CF3-84104727ECB4}"/>
    <cellStyle name="Обычный 6 2 3 4 3 5 2" xfId="2244" xr:uid="{3F394EDD-A711-48DA-ADDB-65FD771B346F}"/>
    <cellStyle name="Обычный 6 2 3 4 3 5 3" xfId="3271" xr:uid="{CF2572FE-6C41-450D-9DB1-36227CDCDBAF}"/>
    <cellStyle name="Обычный 6 2 3 4 3 6" xfId="1388" xr:uid="{3AD10BBB-2228-4FBF-AD68-692F124E57CF}"/>
    <cellStyle name="Обычный 6 2 3 4 3 7" xfId="2415" xr:uid="{D35B1DBD-3F91-43E8-8CEC-76ECAEBE3890}"/>
    <cellStyle name="Обычный 6 2 3 4 3 8" xfId="355" xr:uid="{850C7D72-717C-4782-91CF-BC3A37DDEA3E}"/>
    <cellStyle name="Обычный 6 2 3 4 4" xfId="174" xr:uid="{00000000-0005-0000-0000-00008F000000}"/>
    <cellStyle name="Обычный 6 2 3 4 4 2" xfId="530" xr:uid="{E6D757BA-147B-4D91-BE94-D8F909B6AC64}"/>
    <cellStyle name="Обычный 6 2 3 4 4 2 2" xfId="1046" xr:uid="{76F45E8A-3B6D-42E2-9004-FB5816F22F80}"/>
    <cellStyle name="Обычный 6 2 3 4 4 2 2 2" xfId="2074" xr:uid="{3AF4E0C7-5F20-4557-BB2F-BDF115A20464}"/>
    <cellStyle name="Обычный 6 2 3 4 4 2 2 3" xfId="3101" xr:uid="{F0A002DC-2CA3-40F0-8BB5-56F9A8202ABB}"/>
    <cellStyle name="Обычный 6 2 3 4 4 2 3" xfId="1561" xr:uid="{8853E8D8-8E26-4CD9-9F3E-D3888378BF2E}"/>
    <cellStyle name="Обычный 6 2 3 4 4 2 4" xfId="2588" xr:uid="{813A042C-7162-48B5-9DF0-077A664A4CCE}"/>
    <cellStyle name="Обычный 6 2 3 4 4 3" xfId="701" xr:uid="{5F9FEFFF-267E-4362-A942-B93CBC615C5D}"/>
    <cellStyle name="Обычный 6 2 3 4 4 3 2" xfId="1732" xr:uid="{97D8D665-34C4-42B6-91A7-66D379145DDF}"/>
    <cellStyle name="Обычный 6 2 3 4 4 3 3" xfId="2759" xr:uid="{284A01DB-8F6A-4E6E-A56D-A775289028F0}"/>
    <cellStyle name="Обычный 6 2 3 4 4 4" xfId="875" xr:uid="{68BCAC81-81A4-47B7-9FE7-D09EE3342ACE}"/>
    <cellStyle name="Обычный 6 2 3 4 4 4 2" xfId="1903" xr:uid="{16838876-5344-49B1-9A58-AB694E92738D}"/>
    <cellStyle name="Обычный 6 2 3 4 4 4 3" xfId="2930" xr:uid="{850D37D3-3BB4-4323-BA61-4EC31BF63C43}"/>
    <cellStyle name="Обычный 6 2 3 4 4 5" xfId="1218" xr:uid="{661CF1A9-D9A3-433B-B7CE-4D11CEED5B8D}"/>
    <cellStyle name="Обычный 6 2 3 4 4 5 2" xfId="2245" xr:uid="{DBDD5E59-7F7A-435D-8249-3888DF231EDF}"/>
    <cellStyle name="Обычный 6 2 3 4 4 5 3" xfId="3272" xr:uid="{08DD9ECB-1B16-4491-BFFB-C1B8FD3B416C}"/>
    <cellStyle name="Обычный 6 2 3 4 4 6" xfId="1389" xr:uid="{74A6F536-C913-4114-A362-9F1AE4D16361}"/>
    <cellStyle name="Обычный 6 2 3 4 4 7" xfId="2416" xr:uid="{A54C7FDA-AE44-4A5F-A4BE-E71E8FD35457}"/>
    <cellStyle name="Обычный 6 2 3 4 4 8" xfId="356" xr:uid="{106A13CA-A429-4832-B228-E1D2DF9EC53A}"/>
    <cellStyle name="Обычный 6 2 3 4 5" xfId="473" xr:uid="{08E4F5EF-9237-460C-A0C9-A5A0C9D8A509}"/>
    <cellStyle name="Обычный 6 2 3 4 5 2" xfId="989" xr:uid="{3F89A579-AE59-4784-89B1-798FF4A4828C}"/>
    <cellStyle name="Обычный 6 2 3 4 5 2 2" xfId="2017" xr:uid="{D85BE19D-917F-4E42-8FC3-6671D1B07954}"/>
    <cellStyle name="Обычный 6 2 3 4 5 2 3" xfId="3044" xr:uid="{27CE017B-34D5-4C1F-9FAC-356B5BF87E04}"/>
    <cellStyle name="Обычный 6 2 3 4 5 3" xfId="1504" xr:uid="{5423D30E-8CD0-4C2D-9FC4-2D7B61273064}"/>
    <cellStyle name="Обычный 6 2 3 4 5 4" xfId="2531" xr:uid="{98FC5AC4-46F8-4C06-B40C-3C63F35AD84A}"/>
    <cellStyle name="Обычный 6 2 3 4 6" xfId="644" xr:uid="{15B5DC22-119D-4C76-964C-20030C09664A}"/>
    <cellStyle name="Обычный 6 2 3 4 6 2" xfId="1675" xr:uid="{4F79E0EC-169E-4C91-8798-9B68C45CA7C3}"/>
    <cellStyle name="Обычный 6 2 3 4 6 3" xfId="2702" xr:uid="{80107D98-F7A4-44D1-8524-4A684AE4E420}"/>
    <cellStyle name="Обычный 6 2 3 4 7" xfId="818" xr:uid="{2FB196D4-3670-4ECD-A52F-A82030ED40B5}"/>
    <cellStyle name="Обычный 6 2 3 4 7 2" xfId="1846" xr:uid="{1693808E-1CC2-4909-9FFD-57AC98814D4C}"/>
    <cellStyle name="Обычный 6 2 3 4 7 3" xfId="2873" xr:uid="{DFBFA1AA-BF73-451C-BFD9-211F534FD6BA}"/>
    <cellStyle name="Обычный 6 2 3 4 8" xfId="1161" xr:uid="{55436EBF-CE07-4C74-89AB-070FC400C384}"/>
    <cellStyle name="Обычный 6 2 3 4 8 2" xfId="2188" xr:uid="{17841C15-A63E-49EA-9745-77258B667455}"/>
    <cellStyle name="Обычный 6 2 3 4 8 3" xfId="3215" xr:uid="{8F170934-79AA-406E-9765-483F90A1A7B8}"/>
    <cellStyle name="Обычный 6 2 3 4 9" xfId="1332" xr:uid="{570EACB5-B2EA-4FB4-BB75-773960EE3C2B}"/>
    <cellStyle name="Обычный 6 2 3 5" xfId="175" xr:uid="{00000000-0005-0000-0000-000090000000}"/>
    <cellStyle name="Обычный 6 2 3 5 10" xfId="357" xr:uid="{067C79BF-8C72-4940-B485-121B7857CE44}"/>
    <cellStyle name="Обычный 6 2 3 5 2" xfId="176" xr:uid="{00000000-0005-0000-0000-000091000000}"/>
    <cellStyle name="Обычный 6 2 3 5 2 2" xfId="532" xr:uid="{D1CCEE28-3644-472F-BECD-7230FBE193A0}"/>
    <cellStyle name="Обычный 6 2 3 5 2 2 2" xfId="1048" xr:uid="{224861EB-B933-4F06-946A-0E44148B4823}"/>
    <cellStyle name="Обычный 6 2 3 5 2 2 2 2" xfId="2076" xr:uid="{5F5C1614-D46B-4494-847D-0568001A4834}"/>
    <cellStyle name="Обычный 6 2 3 5 2 2 2 3" xfId="3103" xr:uid="{B083E89F-BE07-48E0-9C59-A16FCF1154A1}"/>
    <cellStyle name="Обычный 6 2 3 5 2 2 3" xfId="1563" xr:uid="{DE9986CA-3E90-41FE-B97C-7FADE41E53E0}"/>
    <cellStyle name="Обычный 6 2 3 5 2 2 4" xfId="2590" xr:uid="{9CAA875D-7405-44FF-A7B3-43988830A6F0}"/>
    <cellStyle name="Обычный 6 2 3 5 2 3" xfId="703" xr:uid="{973F2F5D-BBD0-430E-92C7-903CC63B6C2E}"/>
    <cellStyle name="Обычный 6 2 3 5 2 3 2" xfId="1734" xr:uid="{CA7B0E45-DF7D-4874-9346-3574001C1D3C}"/>
    <cellStyle name="Обычный 6 2 3 5 2 3 3" xfId="2761" xr:uid="{2828CA8C-5F4E-4FCB-A58B-A955C155F250}"/>
    <cellStyle name="Обычный 6 2 3 5 2 4" xfId="877" xr:uid="{52D5A96C-9AC4-4675-8368-3DA3FA8D3DA6}"/>
    <cellStyle name="Обычный 6 2 3 5 2 4 2" xfId="1905" xr:uid="{3EF60918-7065-4A62-8FDF-38029B859BD7}"/>
    <cellStyle name="Обычный 6 2 3 5 2 4 3" xfId="2932" xr:uid="{89A461EF-AD07-4A34-81BD-799DC1B91611}"/>
    <cellStyle name="Обычный 6 2 3 5 2 5" xfId="1220" xr:uid="{DB4AF2A0-8E21-4DA7-9A04-69D8A4EE9CF3}"/>
    <cellStyle name="Обычный 6 2 3 5 2 5 2" xfId="2247" xr:uid="{DA0E2795-6D28-4DF8-984E-85CDD75CB42A}"/>
    <cellStyle name="Обычный 6 2 3 5 2 5 3" xfId="3274" xr:uid="{B6614D07-4C20-4025-BD55-B23970ABDDC6}"/>
    <cellStyle name="Обычный 6 2 3 5 2 6" xfId="1391" xr:uid="{4F025A04-45C4-44E7-8D85-5810CA490D33}"/>
    <cellStyle name="Обычный 6 2 3 5 2 7" xfId="2418" xr:uid="{E6841EFF-47F0-4C04-8899-DD90F91E62AE}"/>
    <cellStyle name="Обычный 6 2 3 5 2 8" xfId="358" xr:uid="{318C2B4D-3AB9-4134-9A52-2936C8B23F89}"/>
    <cellStyle name="Обычный 6 2 3 5 3" xfId="177" xr:uid="{00000000-0005-0000-0000-000092000000}"/>
    <cellStyle name="Обычный 6 2 3 5 3 2" xfId="533" xr:uid="{91573515-5DAC-4107-835C-1D213AEAD547}"/>
    <cellStyle name="Обычный 6 2 3 5 3 2 2" xfId="1049" xr:uid="{F1A3D811-F5D9-4031-8BAB-CF05A6AB3A51}"/>
    <cellStyle name="Обычный 6 2 3 5 3 2 2 2" xfId="2077" xr:uid="{7CF47C89-D71F-4F77-8FA3-3808BB5CF2A0}"/>
    <cellStyle name="Обычный 6 2 3 5 3 2 2 3" xfId="3104" xr:uid="{5048FC9E-EE03-403B-8975-34781FF25EDD}"/>
    <cellStyle name="Обычный 6 2 3 5 3 2 3" xfId="1564" xr:uid="{D50446CF-AEEB-46D9-9447-67BB284A5C05}"/>
    <cellStyle name="Обычный 6 2 3 5 3 2 4" xfId="2591" xr:uid="{EC17E328-10F6-4434-A151-8EF827B41694}"/>
    <cellStyle name="Обычный 6 2 3 5 3 3" xfId="704" xr:uid="{A3F5AB52-20E9-487E-9422-6FC035E4D0F4}"/>
    <cellStyle name="Обычный 6 2 3 5 3 3 2" xfId="1735" xr:uid="{4393E851-C3E0-4A07-A196-D5B1F4D715F6}"/>
    <cellStyle name="Обычный 6 2 3 5 3 3 3" xfId="2762" xr:uid="{6481F357-7786-4258-BEDD-7357068F0463}"/>
    <cellStyle name="Обычный 6 2 3 5 3 4" xfId="878" xr:uid="{A312AB83-AF35-4FC4-A3D2-1306142ECA78}"/>
    <cellStyle name="Обычный 6 2 3 5 3 4 2" xfId="1906" xr:uid="{593A3E32-832C-4283-AA25-BD3371091A8D}"/>
    <cellStyle name="Обычный 6 2 3 5 3 4 3" xfId="2933" xr:uid="{961C7FD8-D478-4C80-8824-BD4E60AED603}"/>
    <cellStyle name="Обычный 6 2 3 5 3 5" xfId="1221" xr:uid="{5BB7C480-EFFA-41DD-AAB0-50198B6A3984}"/>
    <cellStyle name="Обычный 6 2 3 5 3 5 2" xfId="2248" xr:uid="{6DB17C37-5712-4412-BC43-884C9AD08979}"/>
    <cellStyle name="Обычный 6 2 3 5 3 5 3" xfId="3275" xr:uid="{06922959-CB50-447A-92B1-6FA4C3989E0C}"/>
    <cellStyle name="Обычный 6 2 3 5 3 6" xfId="1392" xr:uid="{95D75F20-6AA0-47AC-A684-5976AE06AD5C}"/>
    <cellStyle name="Обычный 6 2 3 5 3 7" xfId="2419" xr:uid="{428E0319-0F18-46FF-8EC3-33F9CB1858E1}"/>
    <cellStyle name="Обычный 6 2 3 5 3 8" xfId="359" xr:uid="{C68119B2-A936-424C-A51F-3F4D52A762C5}"/>
    <cellStyle name="Обычный 6 2 3 5 4" xfId="531" xr:uid="{D0F955CB-EDA2-4DDD-AB86-1533C670FAC0}"/>
    <cellStyle name="Обычный 6 2 3 5 4 2" xfId="1047" xr:uid="{543BD558-B66C-447F-B3C2-411FC675891D}"/>
    <cellStyle name="Обычный 6 2 3 5 4 2 2" xfId="2075" xr:uid="{8823C426-3A8A-490C-90EE-20282B95E1B6}"/>
    <cellStyle name="Обычный 6 2 3 5 4 2 3" xfId="3102" xr:uid="{E6E7F4B0-4F82-4982-8860-DC21A785AFF4}"/>
    <cellStyle name="Обычный 6 2 3 5 4 3" xfId="1562" xr:uid="{3A55029B-929C-4BAA-B561-D50360CB8AC9}"/>
    <cellStyle name="Обычный 6 2 3 5 4 4" xfId="2589" xr:uid="{0392CA2E-6690-4F82-A3E6-1B0FBA15F368}"/>
    <cellStyle name="Обычный 6 2 3 5 5" xfId="702" xr:uid="{CF8CD6DE-28E7-4880-9B29-FB0679672FC7}"/>
    <cellStyle name="Обычный 6 2 3 5 5 2" xfId="1733" xr:uid="{67359E99-9F4B-4CAF-9B3C-88E44C721489}"/>
    <cellStyle name="Обычный 6 2 3 5 5 3" xfId="2760" xr:uid="{29D9D874-AC3C-48EE-B320-A7836D6E8A31}"/>
    <cellStyle name="Обычный 6 2 3 5 6" xfId="876" xr:uid="{820FCCA2-1190-42D3-BEC0-DC193017B976}"/>
    <cellStyle name="Обычный 6 2 3 5 6 2" xfId="1904" xr:uid="{94690707-79F2-413F-A9EA-CC7E6091F6B8}"/>
    <cellStyle name="Обычный 6 2 3 5 6 3" xfId="2931" xr:uid="{3EE1DCCA-F978-478D-A2F5-74F15AA9BC2E}"/>
    <cellStyle name="Обычный 6 2 3 5 7" xfId="1219" xr:uid="{F3859B07-6F9A-4FF2-93F9-8E88AE1AC14C}"/>
    <cellStyle name="Обычный 6 2 3 5 7 2" xfId="2246" xr:uid="{FB501E0A-B4B6-45C5-9780-ED8E7601C3A8}"/>
    <cellStyle name="Обычный 6 2 3 5 7 3" xfId="3273" xr:uid="{D1F5EA06-F5AF-4AAC-AE28-753B2D5D3E3A}"/>
    <cellStyle name="Обычный 6 2 3 5 8" xfId="1390" xr:uid="{3E23F6C1-E2DC-437C-A0CA-DAD78C0EF135}"/>
    <cellStyle name="Обычный 6 2 3 5 9" xfId="2417" xr:uid="{2D0A837B-F534-4558-AE73-ADC7F620703F}"/>
    <cellStyle name="Обычный 6 2 3 6" xfId="178" xr:uid="{00000000-0005-0000-0000-000093000000}"/>
    <cellStyle name="Обычный 6 2 3 6 2" xfId="534" xr:uid="{90CA767B-7760-4620-AA13-6A5E06695EAF}"/>
    <cellStyle name="Обычный 6 2 3 6 2 2" xfId="1050" xr:uid="{E81FC90A-0DF0-437A-8C18-2EC8B4E2AC0E}"/>
    <cellStyle name="Обычный 6 2 3 6 2 2 2" xfId="2078" xr:uid="{228AA615-3FD9-488F-BF9E-20B8E9CAB1D6}"/>
    <cellStyle name="Обычный 6 2 3 6 2 2 3" xfId="3105" xr:uid="{23864475-661A-458E-88A7-B56A4C95FE40}"/>
    <cellStyle name="Обычный 6 2 3 6 2 3" xfId="1565" xr:uid="{61C2509D-4373-410B-895F-E3F581DB54F4}"/>
    <cellStyle name="Обычный 6 2 3 6 2 4" xfId="2592" xr:uid="{F76541E5-5B89-4ECE-B3AC-7F52E31A3F84}"/>
    <cellStyle name="Обычный 6 2 3 6 3" xfId="705" xr:uid="{E0883005-542F-43DA-B5A9-82B3C5E91842}"/>
    <cellStyle name="Обычный 6 2 3 6 3 2" xfId="1736" xr:uid="{4D7669EA-ACA7-461C-8C05-6608F1E2C4E5}"/>
    <cellStyle name="Обычный 6 2 3 6 3 3" xfId="2763" xr:uid="{3772960E-69DC-4BE3-AE52-310A1F63631B}"/>
    <cellStyle name="Обычный 6 2 3 6 4" xfId="879" xr:uid="{C8EC8AF0-9569-4BDD-9051-1009B33925BB}"/>
    <cellStyle name="Обычный 6 2 3 6 4 2" xfId="1907" xr:uid="{53CB3F96-E2CC-433F-BA8D-B3F438C20BE9}"/>
    <cellStyle name="Обычный 6 2 3 6 4 3" xfId="2934" xr:uid="{F80DA55E-808F-4201-BB84-122CF588AF13}"/>
    <cellStyle name="Обычный 6 2 3 6 5" xfId="1222" xr:uid="{C7D51C43-3ED8-420A-A5C3-2E7D6B976BC4}"/>
    <cellStyle name="Обычный 6 2 3 6 5 2" xfId="2249" xr:uid="{888B4CE7-F7A5-4C8A-8788-1249995241D4}"/>
    <cellStyle name="Обычный 6 2 3 6 5 3" xfId="3276" xr:uid="{16A5B7D9-66CB-4199-998E-861A277C6410}"/>
    <cellStyle name="Обычный 6 2 3 6 6" xfId="1393" xr:uid="{AD0C3B9C-E1F3-4DF0-83FC-5C1FF42EB41F}"/>
    <cellStyle name="Обычный 6 2 3 6 7" xfId="2420" xr:uid="{8C804E1C-4C5E-4571-AFFF-3BA2D5935369}"/>
    <cellStyle name="Обычный 6 2 3 6 8" xfId="360" xr:uid="{5AC45E31-9515-4D2C-9ABB-6C406684C347}"/>
    <cellStyle name="Обычный 6 2 3 7" xfId="179" xr:uid="{00000000-0005-0000-0000-000094000000}"/>
    <cellStyle name="Обычный 6 2 3 7 2" xfId="535" xr:uid="{866A9B18-2239-4ABB-B98B-986877823A77}"/>
    <cellStyle name="Обычный 6 2 3 7 2 2" xfId="1051" xr:uid="{7812C3A5-A78C-4009-AB1A-194CEB59EEFD}"/>
    <cellStyle name="Обычный 6 2 3 7 2 2 2" xfId="2079" xr:uid="{6DD64CA8-ED8F-482C-952E-6E43C4CBB0C0}"/>
    <cellStyle name="Обычный 6 2 3 7 2 2 3" xfId="3106" xr:uid="{DDB9F9FB-BE09-4133-9142-3D77B590334E}"/>
    <cellStyle name="Обычный 6 2 3 7 2 3" xfId="1566" xr:uid="{41AA7DDA-1542-4F10-9A05-7482D7498478}"/>
    <cellStyle name="Обычный 6 2 3 7 2 4" xfId="2593" xr:uid="{D874B499-95AB-46AB-9F12-968F7AEFBC55}"/>
    <cellStyle name="Обычный 6 2 3 7 3" xfId="706" xr:uid="{0FA87DAE-6855-4431-9212-2725AA73113A}"/>
    <cellStyle name="Обычный 6 2 3 7 3 2" xfId="1737" xr:uid="{7389A21A-12AD-42E8-B27C-7E24F12AD7B6}"/>
    <cellStyle name="Обычный 6 2 3 7 3 3" xfId="2764" xr:uid="{BFA5F235-5BA7-47B0-9BE7-0C98C4CC71D1}"/>
    <cellStyle name="Обычный 6 2 3 7 4" xfId="880" xr:uid="{523EDD0D-893B-45A1-B522-98967126B958}"/>
    <cellStyle name="Обычный 6 2 3 7 4 2" xfId="1908" xr:uid="{37F0D126-6328-4BDB-A17F-7AB3AB7976B1}"/>
    <cellStyle name="Обычный 6 2 3 7 4 3" xfId="2935" xr:uid="{DC929CE1-251E-43E1-ADF5-B06D5C48B203}"/>
    <cellStyle name="Обычный 6 2 3 7 5" xfId="1223" xr:uid="{9D8D1CFC-3ED5-4E88-9A02-4776A559E9B7}"/>
    <cellStyle name="Обычный 6 2 3 7 5 2" xfId="2250" xr:uid="{12E3C92F-5037-4908-851D-AB5E502F4FA1}"/>
    <cellStyle name="Обычный 6 2 3 7 5 3" xfId="3277" xr:uid="{FE95E714-E19A-4461-A78F-5CFF49EDBAFB}"/>
    <cellStyle name="Обычный 6 2 3 7 6" xfId="1394" xr:uid="{CDDE81D8-E9B2-43EE-91A5-429E3A3C783F}"/>
    <cellStyle name="Обычный 6 2 3 7 7" xfId="2421" xr:uid="{7C8267D1-D675-4039-A8F7-772551CF5833}"/>
    <cellStyle name="Обычный 6 2 3 7 8" xfId="361" xr:uid="{742198AA-0AFA-4210-BFE4-BAEE909AA264}"/>
    <cellStyle name="Обычный 6 2 3 8" xfId="180" xr:uid="{00000000-0005-0000-0000-000095000000}"/>
    <cellStyle name="Обычный 6 2 3 8 2" xfId="536" xr:uid="{3FAECA17-E521-4C4E-9B32-F3A53B3D93DF}"/>
    <cellStyle name="Обычный 6 2 3 8 2 2" xfId="1052" xr:uid="{B3B17B85-1492-4B3B-BD8B-572E67827FA3}"/>
    <cellStyle name="Обычный 6 2 3 8 2 2 2" xfId="2080" xr:uid="{7B2FB577-6494-4742-A993-460105162BB9}"/>
    <cellStyle name="Обычный 6 2 3 8 2 2 3" xfId="3107" xr:uid="{38900476-8952-4A17-A808-ECAA9B500612}"/>
    <cellStyle name="Обычный 6 2 3 8 2 3" xfId="1567" xr:uid="{A542A79B-C007-4E12-A22A-23E3D6DC9D3D}"/>
    <cellStyle name="Обычный 6 2 3 8 2 4" xfId="2594" xr:uid="{81119D94-D8AB-4124-ACE7-76D64749ACD6}"/>
    <cellStyle name="Обычный 6 2 3 8 3" xfId="707" xr:uid="{263F45E3-150A-405A-83C9-3CA5EDCCB046}"/>
    <cellStyle name="Обычный 6 2 3 8 3 2" xfId="1738" xr:uid="{59E89191-854D-4618-8C43-C4E680E53756}"/>
    <cellStyle name="Обычный 6 2 3 8 3 3" xfId="2765" xr:uid="{CB112ED3-AE8F-473E-86D7-14478057EC35}"/>
    <cellStyle name="Обычный 6 2 3 8 4" xfId="881" xr:uid="{5F270005-A18E-4F85-96EB-5EDF3EEC72A4}"/>
    <cellStyle name="Обычный 6 2 3 8 4 2" xfId="1909" xr:uid="{277B1360-207A-4A93-A250-59683F630C77}"/>
    <cellStyle name="Обычный 6 2 3 8 4 3" xfId="2936" xr:uid="{A44641AF-4C42-4217-905C-1C5672513F72}"/>
    <cellStyle name="Обычный 6 2 3 8 5" xfId="1224" xr:uid="{BC4AB1F9-DA10-47D2-8161-076D6291B138}"/>
    <cellStyle name="Обычный 6 2 3 8 5 2" xfId="2251" xr:uid="{6B9D4419-FB0B-4D6C-B450-0DBB82C5E107}"/>
    <cellStyle name="Обычный 6 2 3 8 5 3" xfId="3278" xr:uid="{AF93FCA3-1487-49BB-9885-5054DCA263B8}"/>
    <cellStyle name="Обычный 6 2 3 8 6" xfId="1395" xr:uid="{60CBE198-D745-4C83-8CE7-BD12ABC48F9D}"/>
    <cellStyle name="Обычный 6 2 3 8 7" xfId="2422" xr:uid="{306F8901-00DB-44CF-9F8E-83EC9F8CD212}"/>
    <cellStyle name="Обычный 6 2 3 8 8" xfId="362" xr:uid="{DF2C05E5-8A99-4D09-B4D8-02284F2D4AAB}"/>
    <cellStyle name="Обычный 6 2 3 9" xfId="463" xr:uid="{ECF8F177-6A8C-470B-9CE5-1A6F39CD8058}"/>
    <cellStyle name="Обычный 6 2 3 9 2" xfId="979" xr:uid="{AE53EB99-1B26-4388-9677-1ACF8201D54A}"/>
    <cellStyle name="Обычный 6 2 3 9 2 2" xfId="2007" xr:uid="{F3C7D496-D623-4799-8674-09BDD1C06988}"/>
    <cellStyle name="Обычный 6 2 3 9 2 3" xfId="3034" xr:uid="{5F0EEB69-7C64-446E-A20D-19739DBF9676}"/>
    <cellStyle name="Обычный 6 2 3 9 3" xfId="1494" xr:uid="{0A5838A3-4127-48AA-B295-41E169570C0E}"/>
    <cellStyle name="Обычный 6 2 3 9 4" xfId="2521" xr:uid="{EC8EF392-4FF7-4A96-ACC9-59957ECB9D2C}"/>
    <cellStyle name="Обычный 6 2 4" xfId="121" xr:uid="{00000000-0005-0000-0000-000096000000}"/>
    <cellStyle name="Обычный 6 2 4 10" xfId="2363" xr:uid="{7C0A5AE5-E4AA-458C-9603-6C0B3E165369}"/>
    <cellStyle name="Обычный 6 2 4 11" xfId="303" xr:uid="{0F0D3CDB-5E88-4423-A740-5667EAF72512}"/>
    <cellStyle name="Обычный 6 2 4 2" xfId="181" xr:uid="{00000000-0005-0000-0000-000097000000}"/>
    <cellStyle name="Обычный 6 2 4 2 10" xfId="363" xr:uid="{117B46C4-7048-4633-A9A7-45D9EB871C49}"/>
    <cellStyle name="Обычный 6 2 4 2 2" xfId="182" xr:uid="{00000000-0005-0000-0000-000098000000}"/>
    <cellStyle name="Обычный 6 2 4 2 2 2" xfId="538" xr:uid="{9599A334-231F-4170-B63B-C7D0C60FCCA0}"/>
    <cellStyle name="Обычный 6 2 4 2 2 2 2" xfId="1054" xr:uid="{7C6D5AB0-DEAD-4FB8-BEED-8B0EABB91F74}"/>
    <cellStyle name="Обычный 6 2 4 2 2 2 2 2" xfId="2082" xr:uid="{A7BCDD7F-7C58-4EA4-A238-F72E3948971A}"/>
    <cellStyle name="Обычный 6 2 4 2 2 2 2 3" xfId="3109" xr:uid="{C1DAA935-7D8D-43B4-9E19-B539D138BF69}"/>
    <cellStyle name="Обычный 6 2 4 2 2 2 3" xfId="1569" xr:uid="{8CD11884-8CF3-44DF-86A9-18AA797CD1B7}"/>
    <cellStyle name="Обычный 6 2 4 2 2 2 4" xfId="2596" xr:uid="{75EA0332-4DCF-4447-9595-C12B25C1BCF4}"/>
    <cellStyle name="Обычный 6 2 4 2 2 3" xfId="709" xr:uid="{0C4B0ED8-5415-4A43-A24D-F738F2E08B29}"/>
    <cellStyle name="Обычный 6 2 4 2 2 3 2" xfId="1740" xr:uid="{776AC4BB-46EE-49C7-8418-5C13FCA5E8A2}"/>
    <cellStyle name="Обычный 6 2 4 2 2 3 3" xfId="2767" xr:uid="{1DB52C3A-7F7D-4988-8AD6-2DF5B24524D9}"/>
    <cellStyle name="Обычный 6 2 4 2 2 4" xfId="883" xr:uid="{E0906447-B845-475C-93E8-9AD834A92947}"/>
    <cellStyle name="Обычный 6 2 4 2 2 4 2" xfId="1911" xr:uid="{2806FBC2-B2BB-456E-82BD-B14CD4A02EF2}"/>
    <cellStyle name="Обычный 6 2 4 2 2 4 3" xfId="2938" xr:uid="{2838C6F6-3018-47AC-8BD9-ABCA504B6FF5}"/>
    <cellStyle name="Обычный 6 2 4 2 2 5" xfId="1226" xr:uid="{59610007-9B52-4065-B798-967926E5C7EA}"/>
    <cellStyle name="Обычный 6 2 4 2 2 5 2" xfId="2253" xr:uid="{D3FF50C2-A628-49B4-BC06-CF84087E8997}"/>
    <cellStyle name="Обычный 6 2 4 2 2 5 3" xfId="3280" xr:uid="{FBCCCB9C-1295-4BF9-98AB-618F248E5ED8}"/>
    <cellStyle name="Обычный 6 2 4 2 2 6" xfId="1397" xr:uid="{624F3E4F-882F-4FCA-9ECC-47B3BECB9965}"/>
    <cellStyle name="Обычный 6 2 4 2 2 7" xfId="2424" xr:uid="{7CD0017A-A2A4-49B7-8DEA-99FACFA104F1}"/>
    <cellStyle name="Обычный 6 2 4 2 2 8" xfId="364" xr:uid="{2D12B771-9AF9-4D3A-9220-D6BB46F6030A}"/>
    <cellStyle name="Обычный 6 2 4 2 3" xfId="183" xr:uid="{00000000-0005-0000-0000-000099000000}"/>
    <cellStyle name="Обычный 6 2 4 2 3 2" xfId="539" xr:uid="{7CEEFE1B-D3CF-4368-9364-F371E8DA93E2}"/>
    <cellStyle name="Обычный 6 2 4 2 3 2 2" xfId="1055" xr:uid="{3FC9FBE0-B733-4935-BD4B-B8E9861F77FF}"/>
    <cellStyle name="Обычный 6 2 4 2 3 2 2 2" xfId="2083" xr:uid="{AE6ABD3F-E450-410D-BCF8-77EF88872026}"/>
    <cellStyle name="Обычный 6 2 4 2 3 2 2 3" xfId="3110" xr:uid="{93E7A272-DCD7-4ECF-AA06-8144C53C98FE}"/>
    <cellStyle name="Обычный 6 2 4 2 3 2 3" xfId="1570" xr:uid="{F0970480-DFCB-46A7-B6EB-1005ADF2321A}"/>
    <cellStyle name="Обычный 6 2 4 2 3 2 4" xfId="2597" xr:uid="{BD29A7B7-7A09-4329-92AF-21A86B55708E}"/>
    <cellStyle name="Обычный 6 2 4 2 3 3" xfId="710" xr:uid="{06496235-659D-4A2F-8E07-D813896DBAAF}"/>
    <cellStyle name="Обычный 6 2 4 2 3 3 2" xfId="1741" xr:uid="{3FC1D63F-0C9D-4D5B-B039-6530D3029B93}"/>
    <cellStyle name="Обычный 6 2 4 2 3 3 3" xfId="2768" xr:uid="{BAF344DD-AD09-4059-B2CF-49CDF5565E79}"/>
    <cellStyle name="Обычный 6 2 4 2 3 4" xfId="884" xr:uid="{6187B551-6FE7-41C5-9A3D-0ABB0084C4B7}"/>
    <cellStyle name="Обычный 6 2 4 2 3 4 2" xfId="1912" xr:uid="{FE5F269F-E5FC-47D8-9D11-AA7E605A0A30}"/>
    <cellStyle name="Обычный 6 2 4 2 3 4 3" xfId="2939" xr:uid="{592D97D9-F84C-4ABE-B8FE-F9B84ECE5A51}"/>
    <cellStyle name="Обычный 6 2 4 2 3 5" xfId="1227" xr:uid="{917E86CB-5007-4B5E-B1BA-BF3A715AB8BB}"/>
    <cellStyle name="Обычный 6 2 4 2 3 5 2" xfId="2254" xr:uid="{35C7FFA5-C65C-43AF-AC32-24D399D4C0B2}"/>
    <cellStyle name="Обычный 6 2 4 2 3 5 3" xfId="3281" xr:uid="{14CD5901-B074-4CEC-8D69-F89B693109BF}"/>
    <cellStyle name="Обычный 6 2 4 2 3 6" xfId="1398" xr:uid="{03929260-9589-4D3C-8E42-28F15EDDAAA2}"/>
    <cellStyle name="Обычный 6 2 4 2 3 7" xfId="2425" xr:uid="{092AA66A-BBE5-4785-B1EB-3E364172590B}"/>
    <cellStyle name="Обычный 6 2 4 2 3 8" xfId="365" xr:uid="{A06A1826-84A5-47E2-A8A3-2AB32446C2DE}"/>
    <cellStyle name="Обычный 6 2 4 2 4" xfId="537" xr:uid="{3442D0D8-5A16-4FD9-9B48-DF50A90D75C8}"/>
    <cellStyle name="Обычный 6 2 4 2 4 2" xfId="1053" xr:uid="{438F90DC-75C7-4A4E-BD17-D8A91FB463BF}"/>
    <cellStyle name="Обычный 6 2 4 2 4 2 2" xfId="2081" xr:uid="{6E0D6950-6CD2-4B4B-BCD7-C327EAB016E2}"/>
    <cellStyle name="Обычный 6 2 4 2 4 2 3" xfId="3108" xr:uid="{BADDE152-3380-4D71-AA65-11AD5B496125}"/>
    <cellStyle name="Обычный 6 2 4 2 4 3" xfId="1568" xr:uid="{62B68134-D41E-4859-AB0F-AA8A98A4DB47}"/>
    <cellStyle name="Обычный 6 2 4 2 4 4" xfId="2595" xr:uid="{8DA5BEAB-64E2-499C-8967-E960E4F8037A}"/>
    <cellStyle name="Обычный 6 2 4 2 5" xfId="708" xr:uid="{FC0E44AD-415B-4166-9056-9181C6A5A767}"/>
    <cellStyle name="Обычный 6 2 4 2 5 2" xfId="1739" xr:uid="{741D9BD8-E6AD-4FAC-B0AD-A18935C51D4A}"/>
    <cellStyle name="Обычный 6 2 4 2 5 3" xfId="2766" xr:uid="{4043C8B4-1C07-49D5-860D-5736376B8710}"/>
    <cellStyle name="Обычный 6 2 4 2 6" xfId="882" xr:uid="{A5776A98-09DA-4CDE-8362-1D008B0613A7}"/>
    <cellStyle name="Обычный 6 2 4 2 6 2" xfId="1910" xr:uid="{4D37DCAA-5EAE-4E08-B5F2-B66BA4A38C46}"/>
    <cellStyle name="Обычный 6 2 4 2 6 3" xfId="2937" xr:uid="{B6FEB9E1-1DD9-4907-AD82-EA3B876FC8BE}"/>
    <cellStyle name="Обычный 6 2 4 2 7" xfId="1225" xr:uid="{DD77C1E9-AD30-43B7-9616-415EA648C685}"/>
    <cellStyle name="Обычный 6 2 4 2 7 2" xfId="2252" xr:uid="{F8A919E3-9666-44FC-A9FF-6CA80006F945}"/>
    <cellStyle name="Обычный 6 2 4 2 7 3" xfId="3279" xr:uid="{6833C966-A24B-4936-A09E-A63100CFC845}"/>
    <cellStyle name="Обычный 6 2 4 2 8" xfId="1396" xr:uid="{4AA297B3-DDB1-410D-B326-FEAC3E5FD915}"/>
    <cellStyle name="Обычный 6 2 4 2 9" xfId="2423" xr:uid="{31CDB4F4-5AD6-4CD7-B84C-BB45893B6D79}"/>
    <cellStyle name="Обычный 6 2 4 3" xfId="184" xr:uid="{00000000-0005-0000-0000-00009A000000}"/>
    <cellStyle name="Обычный 6 2 4 3 2" xfId="540" xr:uid="{D803D3F5-634A-4FF4-BE0F-D518B24EED7D}"/>
    <cellStyle name="Обычный 6 2 4 3 2 2" xfId="1056" xr:uid="{937C90CA-8996-4D18-BEC2-2D703B64E280}"/>
    <cellStyle name="Обычный 6 2 4 3 2 2 2" xfId="2084" xr:uid="{D982CF33-FD0C-4B39-ABF9-91DBA1DAD0F2}"/>
    <cellStyle name="Обычный 6 2 4 3 2 2 3" xfId="3111" xr:uid="{B7B0FC6A-B580-4EBE-A278-C31F06BF4A95}"/>
    <cellStyle name="Обычный 6 2 4 3 2 3" xfId="1571" xr:uid="{AE5D31B5-40DC-4B14-BB59-CC720D26A257}"/>
    <cellStyle name="Обычный 6 2 4 3 2 4" xfId="2598" xr:uid="{08D63B29-E448-43F1-ADA5-5CA0D11F984E}"/>
    <cellStyle name="Обычный 6 2 4 3 3" xfId="711" xr:uid="{F01B8684-48E8-422E-837B-9BE149BC9B7A}"/>
    <cellStyle name="Обычный 6 2 4 3 3 2" xfId="1742" xr:uid="{25110184-ED00-4A97-8018-5475FB9D263D}"/>
    <cellStyle name="Обычный 6 2 4 3 3 3" xfId="2769" xr:uid="{BD33F73C-C8C3-44A4-8D20-FC0BA94D88A6}"/>
    <cellStyle name="Обычный 6 2 4 3 4" xfId="885" xr:uid="{BBCAC6D4-8EA1-48E3-B7D5-E4B240FC14A7}"/>
    <cellStyle name="Обычный 6 2 4 3 4 2" xfId="1913" xr:uid="{525BBEC2-F64F-4903-B0FB-AADB76E6EB16}"/>
    <cellStyle name="Обычный 6 2 4 3 4 3" xfId="2940" xr:uid="{532F1B5C-0C2F-4BE4-864C-F5C2172DCAB1}"/>
    <cellStyle name="Обычный 6 2 4 3 5" xfId="1228" xr:uid="{15834B64-EC6E-4AD3-8E0F-F240C57BD29A}"/>
    <cellStyle name="Обычный 6 2 4 3 5 2" xfId="2255" xr:uid="{D8B3C493-0404-432B-81C1-C031828189C8}"/>
    <cellStyle name="Обычный 6 2 4 3 5 3" xfId="3282" xr:uid="{23019115-4C3C-4574-A1F6-9B1D60B893B4}"/>
    <cellStyle name="Обычный 6 2 4 3 6" xfId="1399" xr:uid="{BEB37FB3-6876-4764-B9BF-03D7FE26A184}"/>
    <cellStyle name="Обычный 6 2 4 3 7" xfId="2426" xr:uid="{127A1DE6-5A5D-42FF-B0E4-FE332252BDB9}"/>
    <cellStyle name="Обычный 6 2 4 3 8" xfId="366" xr:uid="{832AEC70-0E36-45C0-A4F5-E12E4EE156D5}"/>
    <cellStyle name="Обычный 6 2 4 4" xfId="185" xr:uid="{00000000-0005-0000-0000-00009B000000}"/>
    <cellStyle name="Обычный 6 2 4 4 2" xfId="541" xr:uid="{303B184F-E18A-4052-86CF-F6AED8F7544C}"/>
    <cellStyle name="Обычный 6 2 4 4 2 2" xfId="1057" xr:uid="{EB9987C8-FAA3-449C-8C8E-4A49A02E2FD7}"/>
    <cellStyle name="Обычный 6 2 4 4 2 2 2" xfId="2085" xr:uid="{3710B3EA-983A-4E73-9B23-9633A318102D}"/>
    <cellStyle name="Обычный 6 2 4 4 2 2 3" xfId="3112" xr:uid="{505A1666-EF5E-45EA-B181-628DB0489E81}"/>
    <cellStyle name="Обычный 6 2 4 4 2 3" xfId="1572" xr:uid="{832DBB08-63BD-4996-80A9-07287F6A467C}"/>
    <cellStyle name="Обычный 6 2 4 4 2 4" xfId="2599" xr:uid="{4EC13FD5-879F-41C6-9986-26BD1EFE75EB}"/>
    <cellStyle name="Обычный 6 2 4 4 3" xfId="712" xr:uid="{BBBDDD20-E84C-408C-B7EA-0CDF9EEADAE5}"/>
    <cellStyle name="Обычный 6 2 4 4 3 2" xfId="1743" xr:uid="{4AD4AA46-E03D-42D9-BD99-7C9A6B8FEC55}"/>
    <cellStyle name="Обычный 6 2 4 4 3 3" xfId="2770" xr:uid="{28C24F7B-146A-47FD-9DF0-F1426CB97767}"/>
    <cellStyle name="Обычный 6 2 4 4 4" xfId="886" xr:uid="{A6DBB75F-CFFF-418D-B796-AC39CB75C889}"/>
    <cellStyle name="Обычный 6 2 4 4 4 2" xfId="1914" xr:uid="{CB25259E-11EA-45F6-86D5-09C0C2CB6F6F}"/>
    <cellStyle name="Обычный 6 2 4 4 4 3" xfId="2941" xr:uid="{694B5E35-3F8A-44D3-BD29-34085E6969B7}"/>
    <cellStyle name="Обычный 6 2 4 4 5" xfId="1229" xr:uid="{97042C6D-84B2-4C38-9869-6C38D76C499E}"/>
    <cellStyle name="Обычный 6 2 4 4 5 2" xfId="2256" xr:uid="{58DE9032-9262-4270-8505-CDD4B08B976B}"/>
    <cellStyle name="Обычный 6 2 4 4 5 3" xfId="3283" xr:uid="{41474976-081F-4865-9E36-188AEBF0B337}"/>
    <cellStyle name="Обычный 6 2 4 4 6" xfId="1400" xr:uid="{6D9DE521-8347-4433-BFAA-A230A871CB83}"/>
    <cellStyle name="Обычный 6 2 4 4 7" xfId="2427" xr:uid="{6C52BCFA-8A0A-47F3-B075-5B7EC1BA77ED}"/>
    <cellStyle name="Обычный 6 2 4 4 8" xfId="367" xr:uid="{E1E0FC06-5973-43F4-B4F5-C40B76F654A3}"/>
    <cellStyle name="Обычный 6 2 4 5" xfId="477" xr:uid="{7516ED72-FF05-483C-9134-563356E14C3A}"/>
    <cellStyle name="Обычный 6 2 4 5 2" xfId="993" xr:uid="{D76059FE-E07C-4A04-8BEE-2BA18A440DAD}"/>
    <cellStyle name="Обычный 6 2 4 5 2 2" xfId="2021" xr:uid="{ACA4601B-9D3B-4943-9410-9F03E68D02E4}"/>
    <cellStyle name="Обычный 6 2 4 5 2 3" xfId="3048" xr:uid="{28ED3DDF-ED4E-4B32-B369-F5B895B88700}"/>
    <cellStyle name="Обычный 6 2 4 5 3" xfId="1508" xr:uid="{C9DCCAD4-956F-47EC-9AF9-ADE2B56912C8}"/>
    <cellStyle name="Обычный 6 2 4 5 4" xfId="2535" xr:uid="{963018D9-C8E3-4239-980E-23DDE4B528B2}"/>
    <cellStyle name="Обычный 6 2 4 6" xfId="648" xr:uid="{77F3433B-1752-4491-8FE9-1498695F58CD}"/>
    <cellStyle name="Обычный 6 2 4 6 2" xfId="1679" xr:uid="{46E85446-B697-4F58-AF27-C9A95498A372}"/>
    <cellStyle name="Обычный 6 2 4 6 3" xfId="2706" xr:uid="{14BF00B4-B8B2-4FC3-B7A5-BF8652EBB4F8}"/>
    <cellStyle name="Обычный 6 2 4 7" xfId="822" xr:uid="{F60A5033-4224-4C68-812E-CFAB82E669E2}"/>
    <cellStyle name="Обычный 6 2 4 7 2" xfId="1850" xr:uid="{4D152E6C-A2A2-4BF9-86B9-2E607AE87CEE}"/>
    <cellStyle name="Обычный 6 2 4 7 3" xfId="2877" xr:uid="{AF5DEDA5-7C80-4608-940B-2725B4629FE5}"/>
    <cellStyle name="Обычный 6 2 4 8" xfId="1165" xr:uid="{3FC033AD-6E62-4595-9AA7-9F124D577129}"/>
    <cellStyle name="Обычный 6 2 4 8 2" xfId="2192" xr:uid="{1EE0389F-683F-4C3D-B1A7-A70067262BAE}"/>
    <cellStyle name="Обычный 6 2 4 8 3" xfId="3219" xr:uid="{DBDB9F67-346F-4F4C-B569-56CB707EB44B}"/>
    <cellStyle name="Обычный 6 2 4 9" xfId="1336" xr:uid="{573E63DF-B745-48DE-9647-5C0E5CC66A5E}"/>
    <cellStyle name="Обычный 6 2 5" xfId="114" xr:uid="{00000000-0005-0000-0000-00009C000000}"/>
    <cellStyle name="Обычный 6 2 5 10" xfId="2356" xr:uid="{47C2EF1B-1F4E-45F5-9AD6-9EA5AE7ACBF2}"/>
    <cellStyle name="Обычный 6 2 5 11" xfId="296" xr:uid="{7B7E488B-BC78-4F3B-8495-D37B1C857700}"/>
    <cellStyle name="Обычный 6 2 5 2" xfId="186" xr:uid="{00000000-0005-0000-0000-00009D000000}"/>
    <cellStyle name="Обычный 6 2 5 2 10" xfId="368" xr:uid="{C93EDE6F-6075-4E61-B329-07B21C226EE3}"/>
    <cellStyle name="Обычный 6 2 5 2 2" xfId="187" xr:uid="{00000000-0005-0000-0000-00009E000000}"/>
    <cellStyle name="Обычный 6 2 5 2 2 2" xfId="543" xr:uid="{34AE89CD-D9C5-4049-A587-8D5FE13F9D04}"/>
    <cellStyle name="Обычный 6 2 5 2 2 2 2" xfId="1059" xr:uid="{A25EFC86-8951-4CCD-893F-D7D1D090C354}"/>
    <cellStyle name="Обычный 6 2 5 2 2 2 2 2" xfId="2087" xr:uid="{8A842DB9-63BB-4A15-A620-23DFCC093E94}"/>
    <cellStyle name="Обычный 6 2 5 2 2 2 2 3" xfId="3114" xr:uid="{45CA28F4-FE50-416C-882D-5DF8224D6296}"/>
    <cellStyle name="Обычный 6 2 5 2 2 2 3" xfId="1574" xr:uid="{A68C905D-A65A-48B7-86E5-32D1D6964EC2}"/>
    <cellStyle name="Обычный 6 2 5 2 2 2 4" xfId="2601" xr:uid="{D52E56DE-0451-4E4E-B169-BC1B7147BCD5}"/>
    <cellStyle name="Обычный 6 2 5 2 2 3" xfId="714" xr:uid="{364F4D4C-93CE-4F41-B81B-23ECEAD90862}"/>
    <cellStyle name="Обычный 6 2 5 2 2 3 2" xfId="1745" xr:uid="{D2B521DF-7C96-4B2B-81CE-23C0CFA8D530}"/>
    <cellStyle name="Обычный 6 2 5 2 2 3 3" xfId="2772" xr:uid="{DF5C986C-BF51-4BF0-9281-2012F2CDA27F}"/>
    <cellStyle name="Обычный 6 2 5 2 2 4" xfId="888" xr:uid="{C2063072-3A39-42DB-8D6F-19D3D7C362E2}"/>
    <cellStyle name="Обычный 6 2 5 2 2 4 2" xfId="1916" xr:uid="{CB5BF655-99A0-456D-9493-67C51168F2BF}"/>
    <cellStyle name="Обычный 6 2 5 2 2 4 3" xfId="2943" xr:uid="{4A491871-C48D-4F70-A4CD-39164EF869A5}"/>
    <cellStyle name="Обычный 6 2 5 2 2 5" xfId="1231" xr:uid="{C6247C2D-F298-4839-8680-126044A06042}"/>
    <cellStyle name="Обычный 6 2 5 2 2 5 2" xfId="2258" xr:uid="{77B38CC1-5234-4A05-80BD-15B917006363}"/>
    <cellStyle name="Обычный 6 2 5 2 2 5 3" xfId="3285" xr:uid="{97B7367C-A2A8-4951-B7EC-FD134955ED13}"/>
    <cellStyle name="Обычный 6 2 5 2 2 6" xfId="1402" xr:uid="{9F913527-D0D9-48E0-BD44-E2E2C968C0C3}"/>
    <cellStyle name="Обычный 6 2 5 2 2 7" xfId="2429" xr:uid="{B8BC0B2B-EFCC-46C7-9F02-ED711C5D5DAA}"/>
    <cellStyle name="Обычный 6 2 5 2 2 8" xfId="369" xr:uid="{03BD105F-7DB6-47F6-A6CA-547A5D555BF6}"/>
    <cellStyle name="Обычный 6 2 5 2 3" xfId="188" xr:uid="{00000000-0005-0000-0000-00009F000000}"/>
    <cellStyle name="Обычный 6 2 5 2 3 2" xfId="544" xr:uid="{B88B8B83-902B-4A6E-84EF-77645CEC30A6}"/>
    <cellStyle name="Обычный 6 2 5 2 3 2 2" xfId="1060" xr:uid="{CEA81113-A5F1-4789-8853-00E8088D9A38}"/>
    <cellStyle name="Обычный 6 2 5 2 3 2 2 2" xfId="2088" xr:uid="{5FCC2434-2908-4BB3-95C4-2C4B3C02BD8B}"/>
    <cellStyle name="Обычный 6 2 5 2 3 2 2 3" xfId="3115" xr:uid="{0315A236-B2BD-4AD5-A064-0BEE66F018F3}"/>
    <cellStyle name="Обычный 6 2 5 2 3 2 3" xfId="1575" xr:uid="{43065C2E-5A86-4C20-A97B-E6F95A1BF877}"/>
    <cellStyle name="Обычный 6 2 5 2 3 2 4" xfId="2602" xr:uid="{A0917034-D0B4-4449-BF43-BBE89969FC7F}"/>
    <cellStyle name="Обычный 6 2 5 2 3 3" xfId="715" xr:uid="{76BCA641-E8A9-40B1-8197-2202DB8BE4A0}"/>
    <cellStyle name="Обычный 6 2 5 2 3 3 2" xfId="1746" xr:uid="{AA470DA8-D6F9-4E92-A22B-22008ED35F7F}"/>
    <cellStyle name="Обычный 6 2 5 2 3 3 3" xfId="2773" xr:uid="{C6F5713E-4C70-4F54-BC50-11844D92403F}"/>
    <cellStyle name="Обычный 6 2 5 2 3 4" xfId="889" xr:uid="{B279EC4C-FC65-4D24-81C7-84FA7964BCA0}"/>
    <cellStyle name="Обычный 6 2 5 2 3 4 2" xfId="1917" xr:uid="{EEF46C97-BF0F-4D67-9C2E-9BC0C59C40DF}"/>
    <cellStyle name="Обычный 6 2 5 2 3 4 3" xfId="2944" xr:uid="{1F59A30B-DB55-4DE9-8A2E-53259261BDD0}"/>
    <cellStyle name="Обычный 6 2 5 2 3 5" xfId="1232" xr:uid="{4B2BACBA-0806-4E58-838E-144BFEEE215D}"/>
    <cellStyle name="Обычный 6 2 5 2 3 5 2" xfId="2259" xr:uid="{96284626-B483-4905-B48B-D20FBECBB5A4}"/>
    <cellStyle name="Обычный 6 2 5 2 3 5 3" xfId="3286" xr:uid="{49385778-7AC2-498B-8D47-3128192A2019}"/>
    <cellStyle name="Обычный 6 2 5 2 3 6" xfId="1403" xr:uid="{DDAB9251-BD4C-43BA-9BF3-0573CC64184A}"/>
    <cellStyle name="Обычный 6 2 5 2 3 7" xfId="2430" xr:uid="{ADD5F292-B43C-4C64-9C82-012F87FBB528}"/>
    <cellStyle name="Обычный 6 2 5 2 3 8" xfId="370" xr:uid="{DBAA72BF-A8E6-4CD6-8691-D6FED147096B}"/>
    <cellStyle name="Обычный 6 2 5 2 4" xfId="542" xr:uid="{4522CA5A-F600-4B24-B88E-5D8DA7334D09}"/>
    <cellStyle name="Обычный 6 2 5 2 4 2" xfId="1058" xr:uid="{F0D07AE2-0A74-4B30-8D6D-B07E902FA838}"/>
    <cellStyle name="Обычный 6 2 5 2 4 2 2" xfId="2086" xr:uid="{853DF1A2-795A-4789-8ACE-CFE747CE0AFE}"/>
    <cellStyle name="Обычный 6 2 5 2 4 2 3" xfId="3113" xr:uid="{E827C92B-8D9F-4299-B5AB-FB6765E7B6D5}"/>
    <cellStyle name="Обычный 6 2 5 2 4 3" xfId="1573" xr:uid="{CD5C927A-E49A-4B58-8525-0D02DBAA4A66}"/>
    <cellStyle name="Обычный 6 2 5 2 4 4" xfId="2600" xr:uid="{5E8F9D2C-3352-40EF-A6BD-1670D46DB42F}"/>
    <cellStyle name="Обычный 6 2 5 2 5" xfId="713" xr:uid="{FAB5C565-2A75-4632-B377-6A0D14A68EC9}"/>
    <cellStyle name="Обычный 6 2 5 2 5 2" xfId="1744" xr:uid="{1967090D-FF40-4738-B1B3-CC74A57E785B}"/>
    <cellStyle name="Обычный 6 2 5 2 5 3" xfId="2771" xr:uid="{ADFCB719-CADA-4BCD-9377-272D28FDD70A}"/>
    <cellStyle name="Обычный 6 2 5 2 6" xfId="887" xr:uid="{48D4DF1C-EA8F-4F78-914D-7AF17DA7A51B}"/>
    <cellStyle name="Обычный 6 2 5 2 6 2" xfId="1915" xr:uid="{96805F0B-425E-4018-AA89-528EA4ABBC95}"/>
    <cellStyle name="Обычный 6 2 5 2 6 3" xfId="2942" xr:uid="{B631526E-6870-48EC-9232-60C77B3CFDFA}"/>
    <cellStyle name="Обычный 6 2 5 2 7" xfId="1230" xr:uid="{D59EC7D8-830A-47D2-B329-4606FC3FECB6}"/>
    <cellStyle name="Обычный 6 2 5 2 7 2" xfId="2257" xr:uid="{2506BD29-3E51-46B2-B0F5-243879FE79BE}"/>
    <cellStyle name="Обычный 6 2 5 2 7 3" xfId="3284" xr:uid="{A6D60EF2-2A09-440C-B90C-F7921C1CBC0E}"/>
    <cellStyle name="Обычный 6 2 5 2 8" xfId="1401" xr:uid="{C1CB6422-341D-4C1F-B66B-DE5AD4BAA4FF}"/>
    <cellStyle name="Обычный 6 2 5 2 9" xfId="2428" xr:uid="{A985D1AF-AC7E-4B94-B6AD-3454E0C460B6}"/>
    <cellStyle name="Обычный 6 2 5 3" xfId="189" xr:uid="{00000000-0005-0000-0000-0000A0000000}"/>
    <cellStyle name="Обычный 6 2 5 3 2" xfId="545" xr:uid="{540226B7-42D9-4CB2-AD2B-5BF1F2228599}"/>
    <cellStyle name="Обычный 6 2 5 3 2 2" xfId="1061" xr:uid="{DD1DB0ED-3FFF-41F3-AD57-E387E3B2363E}"/>
    <cellStyle name="Обычный 6 2 5 3 2 2 2" xfId="2089" xr:uid="{D0FF3E91-C208-4A0E-9695-07578CFF1E81}"/>
    <cellStyle name="Обычный 6 2 5 3 2 2 3" xfId="3116" xr:uid="{EB4EE51C-9319-44F6-AD02-F32B05E66765}"/>
    <cellStyle name="Обычный 6 2 5 3 2 3" xfId="1576" xr:uid="{0AAEFAC8-5C6D-40E3-B23B-3D98E25B4C64}"/>
    <cellStyle name="Обычный 6 2 5 3 2 4" xfId="2603" xr:uid="{050F4700-AE72-4EE4-AEE2-3FF041638C24}"/>
    <cellStyle name="Обычный 6 2 5 3 3" xfId="716" xr:uid="{BEF9409B-004A-4FCE-801F-FF9474CCC0A2}"/>
    <cellStyle name="Обычный 6 2 5 3 3 2" xfId="1747" xr:uid="{3D881776-F40F-4071-9CCE-BC3CE0831F33}"/>
    <cellStyle name="Обычный 6 2 5 3 3 3" xfId="2774" xr:uid="{F30E3D06-C8AF-4B53-95C2-A27FD5B5E5D6}"/>
    <cellStyle name="Обычный 6 2 5 3 4" xfId="890" xr:uid="{5FA233F8-C8C0-4A63-A523-0E58B6FA9691}"/>
    <cellStyle name="Обычный 6 2 5 3 4 2" xfId="1918" xr:uid="{CC8F4933-6B4A-411A-BD0B-CB35FC962190}"/>
    <cellStyle name="Обычный 6 2 5 3 4 3" xfId="2945" xr:uid="{4C5746E1-6750-4907-80EE-50DF24A39BCE}"/>
    <cellStyle name="Обычный 6 2 5 3 5" xfId="1233" xr:uid="{D95EA63C-F011-4C22-8A7B-90F086C2B3D9}"/>
    <cellStyle name="Обычный 6 2 5 3 5 2" xfId="2260" xr:uid="{90D565D8-45DA-4CF9-A592-3F93C464B04E}"/>
    <cellStyle name="Обычный 6 2 5 3 5 3" xfId="3287" xr:uid="{ABFB8391-DE75-4114-B981-C7DDC2D192EA}"/>
    <cellStyle name="Обычный 6 2 5 3 6" xfId="1404" xr:uid="{F60D771F-F234-4497-9E14-B12383A2139A}"/>
    <cellStyle name="Обычный 6 2 5 3 7" xfId="2431" xr:uid="{3135C00C-F993-4421-B9FB-7B08C688A301}"/>
    <cellStyle name="Обычный 6 2 5 3 8" xfId="371" xr:uid="{55B14E5B-9BB9-46F5-8CDE-4749F744662D}"/>
    <cellStyle name="Обычный 6 2 5 4" xfId="190" xr:uid="{00000000-0005-0000-0000-0000A1000000}"/>
    <cellStyle name="Обычный 6 2 5 4 2" xfId="546" xr:uid="{F94288EE-6407-49A8-B57F-E0138BC18D3E}"/>
    <cellStyle name="Обычный 6 2 5 4 2 2" xfId="1062" xr:uid="{35AD44C0-E82C-4F1F-98AE-AB62CB594BB3}"/>
    <cellStyle name="Обычный 6 2 5 4 2 2 2" xfId="2090" xr:uid="{049C4C3F-2803-4C2D-A642-DDB2EA8EA53A}"/>
    <cellStyle name="Обычный 6 2 5 4 2 2 3" xfId="3117" xr:uid="{E51469C2-732A-41B9-81DD-4940EEBC627B}"/>
    <cellStyle name="Обычный 6 2 5 4 2 3" xfId="1577" xr:uid="{485F0ADA-7966-469A-B346-97491916DEBF}"/>
    <cellStyle name="Обычный 6 2 5 4 2 4" xfId="2604" xr:uid="{4FD39A12-D13D-4212-B739-DD2CDE6A881F}"/>
    <cellStyle name="Обычный 6 2 5 4 3" xfId="717" xr:uid="{6C048FAB-15FA-426B-812B-1F48DE1CEEF4}"/>
    <cellStyle name="Обычный 6 2 5 4 3 2" xfId="1748" xr:uid="{458DA81F-AD3C-4F94-A223-46A759C513D2}"/>
    <cellStyle name="Обычный 6 2 5 4 3 3" xfId="2775" xr:uid="{C25DEE60-6B26-4499-A9B0-E2F0DBC45684}"/>
    <cellStyle name="Обычный 6 2 5 4 4" xfId="891" xr:uid="{4FF6817C-DB6E-48FE-A1E1-C2F132E7EB56}"/>
    <cellStyle name="Обычный 6 2 5 4 4 2" xfId="1919" xr:uid="{4A2175C7-8215-4729-9898-B5370F4C9FB9}"/>
    <cellStyle name="Обычный 6 2 5 4 4 3" xfId="2946" xr:uid="{3E24D074-5A02-4F34-A5DE-D3720C2C49F5}"/>
    <cellStyle name="Обычный 6 2 5 4 5" xfId="1234" xr:uid="{9468AE1A-68E3-4903-B0FF-9BE212F16B79}"/>
    <cellStyle name="Обычный 6 2 5 4 5 2" xfId="2261" xr:uid="{99F72F9F-6BB2-4C27-98D7-1C90020B37B5}"/>
    <cellStyle name="Обычный 6 2 5 4 5 3" xfId="3288" xr:uid="{65C24803-05C4-465B-B78B-B65B62646729}"/>
    <cellStyle name="Обычный 6 2 5 4 6" xfId="1405" xr:uid="{2CBF10AE-5998-4CD7-8E8E-6279C015D3C5}"/>
    <cellStyle name="Обычный 6 2 5 4 7" xfId="2432" xr:uid="{6C9FC08A-7B86-4DEA-96DC-C767E2AC7245}"/>
    <cellStyle name="Обычный 6 2 5 4 8" xfId="372" xr:uid="{DBD59788-847F-4EBD-A9FE-959FA05DAC36}"/>
    <cellStyle name="Обычный 6 2 5 5" xfId="470" xr:uid="{EF76F12C-DCA1-44AA-9AB0-3BAD7DFF091F}"/>
    <cellStyle name="Обычный 6 2 5 5 2" xfId="986" xr:uid="{9D06B642-0395-4C6A-B0D2-3E843ADCA31E}"/>
    <cellStyle name="Обычный 6 2 5 5 2 2" xfId="2014" xr:uid="{F83FFC22-28EB-41EB-97E9-C793D90A46AF}"/>
    <cellStyle name="Обычный 6 2 5 5 2 3" xfId="3041" xr:uid="{E70C9D07-5893-41A1-AAA3-B8668B2A8272}"/>
    <cellStyle name="Обычный 6 2 5 5 3" xfId="1501" xr:uid="{005AF4DA-FA30-4BF6-9782-606DCA84C086}"/>
    <cellStyle name="Обычный 6 2 5 5 4" xfId="2528" xr:uid="{B983B7B0-5CA6-4C72-91B6-F904DD64C9E4}"/>
    <cellStyle name="Обычный 6 2 5 6" xfId="641" xr:uid="{38B22B2F-4E4E-4F40-B9BB-23FBFFEFFEB7}"/>
    <cellStyle name="Обычный 6 2 5 6 2" xfId="1672" xr:uid="{57003D01-6603-4953-9882-414E589478F0}"/>
    <cellStyle name="Обычный 6 2 5 6 3" xfId="2699" xr:uid="{1907B360-6020-461B-958C-2C02A9480448}"/>
    <cellStyle name="Обычный 6 2 5 7" xfId="815" xr:uid="{D40606B4-D1A3-4AC5-BC3C-CA6FC800840A}"/>
    <cellStyle name="Обычный 6 2 5 7 2" xfId="1843" xr:uid="{7A693738-E2D8-4DCF-836D-6E5FA17608C8}"/>
    <cellStyle name="Обычный 6 2 5 7 3" xfId="2870" xr:uid="{5A8218BE-2D41-4E4D-BA0C-3A280D02FAD6}"/>
    <cellStyle name="Обычный 6 2 5 8" xfId="1158" xr:uid="{7AFD5E02-F67D-4A5E-97C6-95C79B78791C}"/>
    <cellStyle name="Обычный 6 2 5 8 2" xfId="2185" xr:uid="{24AF9B2C-493A-4089-B959-5FB0B918DDAC}"/>
    <cellStyle name="Обычный 6 2 5 8 3" xfId="3212" xr:uid="{8F9C44D1-06CC-4BA9-A95B-FB67D08A9EF4}"/>
    <cellStyle name="Обычный 6 2 5 9" xfId="1329" xr:uid="{1BA77C18-41DA-4030-A846-5E646EFDC0FB}"/>
    <cellStyle name="Обычный 6 2 6" xfId="191" xr:uid="{00000000-0005-0000-0000-0000A2000000}"/>
    <cellStyle name="Обычный 6 2 6 10" xfId="373" xr:uid="{72FD457C-56A3-49A2-B198-B9A077B3B558}"/>
    <cellStyle name="Обычный 6 2 6 2" xfId="192" xr:uid="{00000000-0005-0000-0000-0000A3000000}"/>
    <cellStyle name="Обычный 6 2 6 2 2" xfId="548" xr:uid="{D236A413-3B32-4D48-8AE9-331CC26C75AA}"/>
    <cellStyle name="Обычный 6 2 6 2 2 2" xfId="1064" xr:uid="{86BF15CA-4704-4FB0-9F2A-2DD558982FD4}"/>
    <cellStyle name="Обычный 6 2 6 2 2 2 2" xfId="2092" xr:uid="{ED13F0E0-1952-40E7-A045-7E7A288CE215}"/>
    <cellStyle name="Обычный 6 2 6 2 2 2 3" xfId="3119" xr:uid="{C908DDE0-5CB3-4459-A510-62A4EB05DC3C}"/>
    <cellStyle name="Обычный 6 2 6 2 2 3" xfId="1579" xr:uid="{739EE965-9E06-4A33-BEC0-8B63D0780E72}"/>
    <cellStyle name="Обычный 6 2 6 2 2 4" xfId="2606" xr:uid="{229972DB-FD0E-4CBD-8652-79B69668E4A9}"/>
    <cellStyle name="Обычный 6 2 6 2 3" xfId="719" xr:uid="{AF3C0A9B-3808-4953-B89C-60D5902BD1D4}"/>
    <cellStyle name="Обычный 6 2 6 2 3 2" xfId="1750" xr:uid="{09EA765E-15A9-4D0C-8186-98958DD2F7CA}"/>
    <cellStyle name="Обычный 6 2 6 2 3 3" xfId="2777" xr:uid="{1AFA3383-D1FD-4F81-977B-1890A1CA8F2D}"/>
    <cellStyle name="Обычный 6 2 6 2 4" xfId="893" xr:uid="{763D7D08-8307-4580-96D9-54A2BAF88218}"/>
    <cellStyle name="Обычный 6 2 6 2 4 2" xfId="1921" xr:uid="{9F4DC790-0792-4C03-9CF0-3F95572A48B1}"/>
    <cellStyle name="Обычный 6 2 6 2 4 3" xfId="2948" xr:uid="{8D583FB7-463F-4501-87DF-F44D3B9F9EA2}"/>
    <cellStyle name="Обычный 6 2 6 2 5" xfId="1236" xr:uid="{38C29140-1020-424D-A2B6-77543C786007}"/>
    <cellStyle name="Обычный 6 2 6 2 5 2" xfId="2263" xr:uid="{771042E0-242A-447D-964D-B43DCFA5A0D0}"/>
    <cellStyle name="Обычный 6 2 6 2 5 3" xfId="3290" xr:uid="{C8CCD986-C5AA-4B16-AEF9-22896EA92ECB}"/>
    <cellStyle name="Обычный 6 2 6 2 6" xfId="1407" xr:uid="{DB9B3699-1998-415D-9CDD-3EDA4885C33C}"/>
    <cellStyle name="Обычный 6 2 6 2 7" xfId="2434" xr:uid="{A99BDC1D-35D7-4AFA-B0E4-4251456F07AB}"/>
    <cellStyle name="Обычный 6 2 6 2 8" xfId="374" xr:uid="{88997754-70B0-48A1-B251-B166C78D84CA}"/>
    <cellStyle name="Обычный 6 2 6 3" xfId="193" xr:uid="{00000000-0005-0000-0000-0000A4000000}"/>
    <cellStyle name="Обычный 6 2 6 3 2" xfId="549" xr:uid="{86B14548-49D0-44CE-9F1B-EC83378A5012}"/>
    <cellStyle name="Обычный 6 2 6 3 2 2" xfId="1065" xr:uid="{341F3B1A-814F-4E2E-948B-F9CBFF74EA0A}"/>
    <cellStyle name="Обычный 6 2 6 3 2 2 2" xfId="2093" xr:uid="{E4E5FB79-D9F8-4BC3-9B48-1C1EA5F358EF}"/>
    <cellStyle name="Обычный 6 2 6 3 2 2 3" xfId="3120" xr:uid="{D8944A12-2E23-4BAD-8619-24405D4712D3}"/>
    <cellStyle name="Обычный 6 2 6 3 2 3" xfId="1580" xr:uid="{A7D64CBF-29A6-4F3A-8BAE-59EE94E18635}"/>
    <cellStyle name="Обычный 6 2 6 3 2 4" xfId="2607" xr:uid="{2383690C-59DF-414F-B606-22202C6AB2CC}"/>
    <cellStyle name="Обычный 6 2 6 3 3" xfId="720" xr:uid="{61B33C8C-D9A1-499F-BA31-284F972F6A57}"/>
    <cellStyle name="Обычный 6 2 6 3 3 2" xfId="1751" xr:uid="{0EB60503-E814-4D6C-9CE1-61DA5EB3A0DA}"/>
    <cellStyle name="Обычный 6 2 6 3 3 3" xfId="2778" xr:uid="{93FC4DAE-AE6A-480B-90C7-6982E9E4B449}"/>
    <cellStyle name="Обычный 6 2 6 3 4" xfId="894" xr:uid="{6C3BCA59-830F-4270-9BC5-42A895CAA9B0}"/>
    <cellStyle name="Обычный 6 2 6 3 4 2" xfId="1922" xr:uid="{5BB73DC5-2B01-43D4-B115-A9392ED692A0}"/>
    <cellStyle name="Обычный 6 2 6 3 4 3" xfId="2949" xr:uid="{DF9F4728-10F9-4570-AE94-AFFCD8334078}"/>
    <cellStyle name="Обычный 6 2 6 3 5" xfId="1237" xr:uid="{2B5CD92C-6D36-4189-B752-8234DC1D42B6}"/>
    <cellStyle name="Обычный 6 2 6 3 5 2" xfId="2264" xr:uid="{6C9CC144-25CE-4A44-AF47-75ABE212D328}"/>
    <cellStyle name="Обычный 6 2 6 3 5 3" xfId="3291" xr:uid="{ADA11DB7-E206-4D33-8043-7C8BA66D79D7}"/>
    <cellStyle name="Обычный 6 2 6 3 6" xfId="1408" xr:uid="{27F6EBE8-7A12-4C85-8A46-90C6793759A2}"/>
    <cellStyle name="Обычный 6 2 6 3 7" xfId="2435" xr:uid="{71926F5D-4E5A-4BEB-94D5-F94074CC6177}"/>
    <cellStyle name="Обычный 6 2 6 3 8" xfId="375" xr:uid="{08C1F6DE-6FF9-4FF0-A3D8-050DC4053AA7}"/>
    <cellStyle name="Обычный 6 2 6 4" xfId="547" xr:uid="{C334BEFE-1E45-44DB-B523-698A00F80BB6}"/>
    <cellStyle name="Обычный 6 2 6 4 2" xfId="1063" xr:uid="{E8FA1978-E7E8-4B30-8BEA-DD78E1680393}"/>
    <cellStyle name="Обычный 6 2 6 4 2 2" xfId="2091" xr:uid="{06923900-E2D6-49B3-B5F7-C7234124456F}"/>
    <cellStyle name="Обычный 6 2 6 4 2 3" xfId="3118" xr:uid="{65326950-A55F-4B55-98AC-1CAC31D9B75C}"/>
    <cellStyle name="Обычный 6 2 6 4 3" xfId="1578" xr:uid="{EBB7309B-C630-4D7F-AEBB-FC9090CBDEAF}"/>
    <cellStyle name="Обычный 6 2 6 4 4" xfId="2605" xr:uid="{DD716360-C80F-48B0-9EDE-14D8B5A2C731}"/>
    <cellStyle name="Обычный 6 2 6 5" xfId="718" xr:uid="{CA7BCB25-04F5-422D-8EB8-083DADC26190}"/>
    <cellStyle name="Обычный 6 2 6 5 2" xfId="1749" xr:uid="{F025FCF6-BABE-4BFC-8BEF-8C944C7B5144}"/>
    <cellStyle name="Обычный 6 2 6 5 3" xfId="2776" xr:uid="{8C159092-E6FF-415D-8132-671A77E8D0B7}"/>
    <cellStyle name="Обычный 6 2 6 6" xfId="892" xr:uid="{C91D2EC0-4683-4BE7-85B0-ABE491F79692}"/>
    <cellStyle name="Обычный 6 2 6 6 2" xfId="1920" xr:uid="{6233E37A-7D3B-4752-802C-576C516A0C5D}"/>
    <cellStyle name="Обычный 6 2 6 6 3" xfId="2947" xr:uid="{1A5C85F6-E7C3-4077-92DA-A4DA13012869}"/>
    <cellStyle name="Обычный 6 2 6 7" xfId="1235" xr:uid="{E555B8CA-2740-45AD-A244-E86860F7EF79}"/>
    <cellStyle name="Обычный 6 2 6 7 2" xfId="2262" xr:uid="{2089756C-E2F0-4411-B870-DD64E2ADDBB0}"/>
    <cellStyle name="Обычный 6 2 6 7 3" xfId="3289" xr:uid="{BF274A67-312F-45EB-9349-93F71D11DDCD}"/>
    <cellStyle name="Обычный 6 2 6 8" xfId="1406" xr:uid="{0DAF55D1-B094-42F6-AD17-814CF1CE6FB4}"/>
    <cellStyle name="Обычный 6 2 6 9" xfId="2433" xr:uid="{1A8A81EE-8AC4-4630-80BE-D5803A42DBFC}"/>
    <cellStyle name="Обычный 6 2 7" xfId="194" xr:uid="{00000000-0005-0000-0000-0000A5000000}"/>
    <cellStyle name="Обычный 6 2 7 2" xfId="550" xr:uid="{1E47092E-EAC1-45F7-96F6-9C3350A22BF3}"/>
    <cellStyle name="Обычный 6 2 7 2 2" xfId="1066" xr:uid="{62764311-5F81-40AC-AB63-2D5B801E1669}"/>
    <cellStyle name="Обычный 6 2 7 2 2 2" xfId="2094" xr:uid="{C137BCA8-B2AD-4A25-8C96-3B653F3F5361}"/>
    <cellStyle name="Обычный 6 2 7 2 2 3" xfId="3121" xr:uid="{412733F2-55A0-422A-8D8A-FA1F268BDB9A}"/>
    <cellStyle name="Обычный 6 2 7 2 3" xfId="1581" xr:uid="{45642D60-2BF2-4017-9140-3122E926537F}"/>
    <cellStyle name="Обычный 6 2 7 2 4" xfId="2608" xr:uid="{9748C23A-1CF1-4705-AE69-9FF17F063F7F}"/>
    <cellStyle name="Обычный 6 2 7 3" xfId="721" xr:uid="{70339CBB-54E3-4E4E-820B-7FA5E008427F}"/>
    <cellStyle name="Обычный 6 2 7 3 2" xfId="1752" xr:uid="{F0D817AC-B77E-4F5A-ABB6-AC93F9C56840}"/>
    <cellStyle name="Обычный 6 2 7 3 3" xfId="2779" xr:uid="{78039AB0-A1D2-46D4-A2D7-436BC3461DCF}"/>
    <cellStyle name="Обычный 6 2 7 4" xfId="895" xr:uid="{0200FD52-F742-4D75-A216-F0806A809D78}"/>
    <cellStyle name="Обычный 6 2 7 4 2" xfId="1923" xr:uid="{AC5DDD2D-E734-4ACD-9A35-4A2A3E059D5D}"/>
    <cellStyle name="Обычный 6 2 7 4 3" xfId="2950" xr:uid="{03654D5B-4872-445C-9DA9-FC8565B98D38}"/>
    <cellStyle name="Обычный 6 2 7 5" xfId="1238" xr:uid="{3D8F4212-3697-435A-A97C-270295549083}"/>
    <cellStyle name="Обычный 6 2 7 5 2" xfId="2265" xr:uid="{CF528E30-F8D3-4755-8930-E350DA394D4A}"/>
    <cellStyle name="Обычный 6 2 7 5 3" xfId="3292" xr:uid="{FA4BE688-F3E7-4A3B-A89B-F8D144FF6671}"/>
    <cellStyle name="Обычный 6 2 7 6" xfId="1409" xr:uid="{804DDF50-A65F-41B5-9464-3F7782FA78AF}"/>
    <cellStyle name="Обычный 6 2 7 7" xfId="2436" xr:uid="{48C11152-7B6C-467C-AB63-1F48867152AF}"/>
    <cellStyle name="Обычный 6 2 7 8" xfId="376" xr:uid="{7BE210B2-3D67-46D5-926D-8045F1CE75E7}"/>
    <cellStyle name="Обычный 6 2 8" xfId="195" xr:uid="{00000000-0005-0000-0000-0000A6000000}"/>
    <cellStyle name="Обычный 6 2 8 2" xfId="551" xr:uid="{4E642271-E3F6-454E-A3A5-397D65EA1D78}"/>
    <cellStyle name="Обычный 6 2 8 2 2" xfId="1067" xr:uid="{08C08FF2-FA71-4605-8F2F-9932B2C4AB96}"/>
    <cellStyle name="Обычный 6 2 8 2 2 2" xfId="2095" xr:uid="{57AB362A-C641-4CFB-A87D-C3BE2A1BB7B7}"/>
    <cellStyle name="Обычный 6 2 8 2 2 3" xfId="3122" xr:uid="{6E93D016-56BC-40BF-9DD7-310F7BBBC8E8}"/>
    <cellStyle name="Обычный 6 2 8 2 3" xfId="1582" xr:uid="{1980DED4-3225-46D4-B64C-3B5B20EAACB5}"/>
    <cellStyle name="Обычный 6 2 8 2 4" xfId="2609" xr:uid="{0972FAD6-CCD1-45AB-83AE-CE9964253F60}"/>
    <cellStyle name="Обычный 6 2 8 3" xfId="722" xr:uid="{2C565571-CC44-4826-AA9A-6D57B4389FCF}"/>
    <cellStyle name="Обычный 6 2 8 3 2" xfId="1753" xr:uid="{2218DFE2-C571-454A-8D45-A735A0C4D6DE}"/>
    <cellStyle name="Обычный 6 2 8 3 3" xfId="2780" xr:uid="{239E17CE-4522-4850-88F8-662A4CF67ED7}"/>
    <cellStyle name="Обычный 6 2 8 4" xfId="896" xr:uid="{FA4B4E10-2031-4723-AB08-5487C2C5DED3}"/>
    <cellStyle name="Обычный 6 2 8 4 2" xfId="1924" xr:uid="{C0EE240B-8479-4249-9865-7913C22BDD74}"/>
    <cellStyle name="Обычный 6 2 8 4 3" xfId="2951" xr:uid="{222AB540-F1DC-4097-AC41-9FBED164CB14}"/>
    <cellStyle name="Обычный 6 2 8 5" xfId="1239" xr:uid="{B8F5C351-27E6-4723-A330-F63942FFABDF}"/>
    <cellStyle name="Обычный 6 2 8 5 2" xfId="2266" xr:uid="{C5D88604-26F3-4F21-819E-ABDE6B34F6FA}"/>
    <cellStyle name="Обычный 6 2 8 5 3" xfId="3293" xr:uid="{422DE7F7-54A9-4D21-B603-C02416F0E74B}"/>
    <cellStyle name="Обычный 6 2 8 6" xfId="1410" xr:uid="{224A8B99-855C-4D1A-918A-2DEE7105D758}"/>
    <cellStyle name="Обычный 6 2 8 7" xfId="2437" xr:uid="{D2D5F813-AA49-4997-8CDD-6256587E2CC2}"/>
    <cellStyle name="Обычный 6 2 8 8" xfId="377" xr:uid="{C2900DF8-2ACD-4B27-9218-DD1568FC91E1}"/>
    <cellStyle name="Обычный 6 2 9" xfId="196" xr:uid="{00000000-0005-0000-0000-0000A7000000}"/>
    <cellStyle name="Обычный 6 2 9 2" xfId="552" xr:uid="{20D49F67-C411-40A1-BC35-147999E838C1}"/>
    <cellStyle name="Обычный 6 2 9 2 2" xfId="1068" xr:uid="{DD6E7CB1-E8B9-4C02-9CD4-B0CEB9E62AD2}"/>
    <cellStyle name="Обычный 6 2 9 2 2 2" xfId="2096" xr:uid="{B5753FC5-E087-42BB-9927-56AC4582C92D}"/>
    <cellStyle name="Обычный 6 2 9 2 2 3" xfId="3123" xr:uid="{4FA26F5E-FA3C-43AE-8BD4-711947FC59E5}"/>
    <cellStyle name="Обычный 6 2 9 2 3" xfId="1583" xr:uid="{15AD389B-C1B2-4265-8CE3-5386F63A21AB}"/>
    <cellStyle name="Обычный 6 2 9 2 4" xfId="2610" xr:uid="{507CC658-0823-4AD2-80A0-273DA2367A9C}"/>
    <cellStyle name="Обычный 6 2 9 3" xfId="723" xr:uid="{AC663B68-A009-4079-B2D9-381A7218CA43}"/>
    <cellStyle name="Обычный 6 2 9 3 2" xfId="1754" xr:uid="{D2F6E2B8-E43B-4256-BA34-003842118C24}"/>
    <cellStyle name="Обычный 6 2 9 3 3" xfId="2781" xr:uid="{2DC76D51-0013-489D-8C24-8D23F818EFF1}"/>
    <cellStyle name="Обычный 6 2 9 4" xfId="897" xr:uid="{EA746E72-DC7A-4C97-B956-A3CC9E49EA4A}"/>
    <cellStyle name="Обычный 6 2 9 4 2" xfId="1925" xr:uid="{A2346210-2612-48B1-901A-DC22048F9A5B}"/>
    <cellStyle name="Обычный 6 2 9 4 3" xfId="2952" xr:uid="{A531ED50-9F3C-4BFC-B2C9-BDEA22044A5E}"/>
    <cellStyle name="Обычный 6 2 9 5" xfId="1240" xr:uid="{6A778CAA-529B-49E0-AEBA-B373CF06FB8A}"/>
    <cellStyle name="Обычный 6 2 9 5 2" xfId="2267" xr:uid="{1F0C494E-7FDE-4056-AD1B-5A38A7FB8C24}"/>
    <cellStyle name="Обычный 6 2 9 5 3" xfId="3294" xr:uid="{0FB8260F-05F9-47D8-9CEB-2699EDB3F6CD}"/>
    <cellStyle name="Обычный 6 2 9 6" xfId="1411" xr:uid="{D0EA0298-FF34-4674-B74F-5F6DF2E4A56F}"/>
    <cellStyle name="Обычный 6 2 9 7" xfId="2438" xr:uid="{503F3C83-A3FF-4318-B3CD-6558F19C4A90}"/>
    <cellStyle name="Обычный 6 2 9 8" xfId="378" xr:uid="{9431D5D5-A66E-4351-874B-07A80BBE7040}"/>
    <cellStyle name="Обычный 6 3" xfId="118" xr:uid="{00000000-0005-0000-0000-0000A8000000}"/>
    <cellStyle name="Обычный 6 3 10" xfId="2360" xr:uid="{926155C8-C3E0-484F-BC10-B8D9A82A9C11}"/>
    <cellStyle name="Обычный 6 3 11" xfId="300" xr:uid="{50830196-7F5E-4ADF-B9F9-5FAA73637799}"/>
    <cellStyle name="Обычный 6 3 2" xfId="197" xr:uid="{00000000-0005-0000-0000-0000A9000000}"/>
    <cellStyle name="Обычный 6 3 2 10" xfId="379" xr:uid="{3E12844F-8814-4CBB-9562-B633026AB46C}"/>
    <cellStyle name="Обычный 6 3 2 2" xfId="198" xr:uid="{00000000-0005-0000-0000-0000AA000000}"/>
    <cellStyle name="Обычный 6 3 2 2 2" xfId="554" xr:uid="{551DFFCE-D125-4F7D-A137-1C46F9670877}"/>
    <cellStyle name="Обычный 6 3 2 2 2 2" xfId="1070" xr:uid="{CACEF29E-B97F-4EBF-A85E-CE24616D190A}"/>
    <cellStyle name="Обычный 6 3 2 2 2 2 2" xfId="2098" xr:uid="{DF226307-6844-43BF-8DF8-33429F85DD45}"/>
    <cellStyle name="Обычный 6 3 2 2 2 2 3" xfId="3125" xr:uid="{30C084D5-DC9B-4DF0-95EC-2E8A5E73682B}"/>
    <cellStyle name="Обычный 6 3 2 2 2 3" xfId="1585" xr:uid="{ED70C12D-96AC-4C7D-96C6-3E4C20D80685}"/>
    <cellStyle name="Обычный 6 3 2 2 2 4" xfId="2612" xr:uid="{592A90B9-8A46-46E1-995E-9CA7B9FB1C15}"/>
    <cellStyle name="Обычный 6 3 2 2 3" xfId="725" xr:uid="{2F4442C6-E0F9-4F85-99CF-C286BC025ED2}"/>
    <cellStyle name="Обычный 6 3 2 2 3 2" xfId="1756" xr:uid="{2D221A1D-B339-47A3-9D8C-E356820F2471}"/>
    <cellStyle name="Обычный 6 3 2 2 3 3" xfId="2783" xr:uid="{56DE1CD7-4F27-4EB5-94B4-0FF2E9165DEC}"/>
    <cellStyle name="Обычный 6 3 2 2 4" xfId="899" xr:uid="{82296F7F-6A5D-4A8A-BA0A-C3AC02A1134C}"/>
    <cellStyle name="Обычный 6 3 2 2 4 2" xfId="1927" xr:uid="{487306EE-B9BB-41B0-8B9C-F4323FF84F2D}"/>
    <cellStyle name="Обычный 6 3 2 2 4 3" xfId="2954" xr:uid="{91030EE2-909D-4F08-9C69-BC3585897B86}"/>
    <cellStyle name="Обычный 6 3 2 2 5" xfId="1242" xr:uid="{DDE1E2D8-1FAB-4F3F-9BC0-5F7D5D75892F}"/>
    <cellStyle name="Обычный 6 3 2 2 5 2" xfId="2269" xr:uid="{9CB8F4AA-51DF-461E-A7C4-0536424262D8}"/>
    <cellStyle name="Обычный 6 3 2 2 5 3" xfId="3296" xr:uid="{4B785141-1F2D-4547-9857-5C9079E0550A}"/>
    <cellStyle name="Обычный 6 3 2 2 6" xfId="1413" xr:uid="{3D1FCB96-E18A-4643-BE35-5190085209E0}"/>
    <cellStyle name="Обычный 6 3 2 2 7" xfId="2440" xr:uid="{CD6FB97A-15D6-4F7A-AF7F-6448246FE849}"/>
    <cellStyle name="Обычный 6 3 2 2 8" xfId="380" xr:uid="{334DC2C1-FD9B-45A4-8B61-09BF4C67F648}"/>
    <cellStyle name="Обычный 6 3 2 3" xfId="199" xr:uid="{00000000-0005-0000-0000-0000AB000000}"/>
    <cellStyle name="Обычный 6 3 2 3 2" xfId="555" xr:uid="{59961CD5-EA9C-4940-BF1A-C8AC5392925F}"/>
    <cellStyle name="Обычный 6 3 2 3 2 2" xfId="1071" xr:uid="{C260EA8A-1976-451E-AF34-44FB1CFAA894}"/>
    <cellStyle name="Обычный 6 3 2 3 2 2 2" xfId="2099" xr:uid="{5EE8895B-0AA4-47C2-B597-08C08D1D669C}"/>
    <cellStyle name="Обычный 6 3 2 3 2 2 3" xfId="3126" xr:uid="{EF0A8FC4-05A5-471B-86AF-E39E4E459A68}"/>
    <cellStyle name="Обычный 6 3 2 3 2 3" xfId="1586" xr:uid="{6E8CBA4D-AE11-472D-9696-12E0CDD7B6AA}"/>
    <cellStyle name="Обычный 6 3 2 3 2 4" xfId="2613" xr:uid="{846BD72E-C328-44E1-842F-97BA8FE570D8}"/>
    <cellStyle name="Обычный 6 3 2 3 3" xfId="726" xr:uid="{06E6C307-F5B1-4950-B6AD-59187599288C}"/>
    <cellStyle name="Обычный 6 3 2 3 3 2" xfId="1757" xr:uid="{A608AC63-D95D-4C00-BF4C-926EB4212F69}"/>
    <cellStyle name="Обычный 6 3 2 3 3 3" xfId="2784" xr:uid="{A75094ED-8A37-42B6-9739-B826EF4AEA77}"/>
    <cellStyle name="Обычный 6 3 2 3 4" xfId="900" xr:uid="{89F291DE-D5F9-4D66-82B6-16A8D72A4239}"/>
    <cellStyle name="Обычный 6 3 2 3 4 2" xfId="1928" xr:uid="{336E24AC-6D63-4B5A-90B5-16B389DDF426}"/>
    <cellStyle name="Обычный 6 3 2 3 4 3" xfId="2955" xr:uid="{03073736-C133-4B75-BE79-6CDCCC1AC35B}"/>
    <cellStyle name="Обычный 6 3 2 3 5" xfId="1243" xr:uid="{4F5187BC-421A-4AC0-A6DB-D3D7C0BF3334}"/>
    <cellStyle name="Обычный 6 3 2 3 5 2" xfId="2270" xr:uid="{63F6CDA6-2D93-4DE3-9764-52FB52E71542}"/>
    <cellStyle name="Обычный 6 3 2 3 5 3" xfId="3297" xr:uid="{D4A4E1D8-D5C3-4158-8ED4-C2179034A3D5}"/>
    <cellStyle name="Обычный 6 3 2 3 6" xfId="1414" xr:uid="{93140DF0-01EE-4338-BEB5-E70060BFE9CE}"/>
    <cellStyle name="Обычный 6 3 2 3 7" xfId="2441" xr:uid="{F2EF70F1-FB24-4D3C-A402-FE2ACE676F84}"/>
    <cellStyle name="Обычный 6 3 2 3 8" xfId="381" xr:uid="{4C74FC47-2521-4EF2-99F3-E32408342DA0}"/>
    <cellStyle name="Обычный 6 3 2 4" xfId="553" xr:uid="{C986E4AF-CC6B-4555-AADF-ADC949CBB3B4}"/>
    <cellStyle name="Обычный 6 3 2 4 2" xfId="1069" xr:uid="{8FC0A499-4CFA-4B00-AB51-00DD4204BBAE}"/>
    <cellStyle name="Обычный 6 3 2 4 2 2" xfId="2097" xr:uid="{3EA44E5F-AF52-4C1D-BEB5-833128931670}"/>
    <cellStyle name="Обычный 6 3 2 4 2 3" xfId="3124" xr:uid="{8A5F5E03-73C3-4131-9BE4-DAB471451BD8}"/>
    <cellStyle name="Обычный 6 3 2 4 3" xfId="1584" xr:uid="{4B363D89-5B5A-4BEC-ABE3-4B8D5427E246}"/>
    <cellStyle name="Обычный 6 3 2 4 4" xfId="2611" xr:uid="{0732369D-F2C8-4347-8187-217AFFEC5804}"/>
    <cellStyle name="Обычный 6 3 2 5" xfId="724" xr:uid="{BC88CCA6-DEE2-4C20-8528-57045AEE9076}"/>
    <cellStyle name="Обычный 6 3 2 5 2" xfId="1755" xr:uid="{0BC4C875-10CF-4827-BC5C-552F07AA6F39}"/>
    <cellStyle name="Обычный 6 3 2 5 3" xfId="2782" xr:uid="{8D910C29-8443-4382-9B15-EE7815ACF8A3}"/>
    <cellStyle name="Обычный 6 3 2 6" xfId="898" xr:uid="{64B0463C-5646-41BB-8E79-651B2D893704}"/>
    <cellStyle name="Обычный 6 3 2 6 2" xfId="1926" xr:uid="{0072096A-53D5-4BDF-936F-E8049A05428D}"/>
    <cellStyle name="Обычный 6 3 2 6 3" xfId="2953" xr:uid="{AB7EDE7B-9159-420E-BC66-BC0822D26395}"/>
    <cellStyle name="Обычный 6 3 2 7" xfId="1241" xr:uid="{7820920B-4AE8-4E5B-8C88-39596B3446DB}"/>
    <cellStyle name="Обычный 6 3 2 7 2" xfId="2268" xr:uid="{A673976E-8911-4220-B926-C1F9EB6B5DD0}"/>
    <cellStyle name="Обычный 6 3 2 7 3" xfId="3295" xr:uid="{54152DEA-32EE-41B2-A684-F629B410C293}"/>
    <cellStyle name="Обычный 6 3 2 8" xfId="1412" xr:uid="{B6DD65F3-1A68-4AD3-B96C-4C60FA03E503}"/>
    <cellStyle name="Обычный 6 3 2 9" xfId="2439" xr:uid="{C060E73C-3CB2-4E31-A2B2-1BB4CC153912}"/>
    <cellStyle name="Обычный 6 3 3" xfId="200" xr:uid="{00000000-0005-0000-0000-0000AC000000}"/>
    <cellStyle name="Обычный 6 3 3 2" xfId="556" xr:uid="{6B20C6CB-A0FD-4DC3-B75E-7F89558E847F}"/>
    <cellStyle name="Обычный 6 3 3 2 2" xfId="1072" xr:uid="{12D94F03-229E-4316-9ABD-03B2D7EDDF0D}"/>
    <cellStyle name="Обычный 6 3 3 2 2 2" xfId="2100" xr:uid="{C45423BC-6668-4F78-9E0D-596F7B741C7B}"/>
    <cellStyle name="Обычный 6 3 3 2 2 3" xfId="3127" xr:uid="{1584EB1B-6B8E-4E19-A2A6-86D9C7278D78}"/>
    <cellStyle name="Обычный 6 3 3 2 3" xfId="1587" xr:uid="{534F16E5-0950-4B80-85F3-AC648BA152B3}"/>
    <cellStyle name="Обычный 6 3 3 2 4" xfId="2614" xr:uid="{CD8EDB84-DC56-4D1A-862F-3EADA246E891}"/>
    <cellStyle name="Обычный 6 3 3 3" xfId="727" xr:uid="{C28C86BE-8512-4462-912B-DC7CC0C9EA00}"/>
    <cellStyle name="Обычный 6 3 3 3 2" xfId="1758" xr:uid="{E66B9906-FFFD-4C76-B5C7-E07CC6FECAD6}"/>
    <cellStyle name="Обычный 6 3 3 3 3" xfId="2785" xr:uid="{8BB4C952-AB9A-4F0B-A685-5F9F7A94B172}"/>
    <cellStyle name="Обычный 6 3 3 4" xfId="901" xr:uid="{0168CF28-B515-4103-BDD5-422B40BE5E96}"/>
    <cellStyle name="Обычный 6 3 3 4 2" xfId="1929" xr:uid="{FFE25612-40D2-4114-8968-543EA335A0EF}"/>
    <cellStyle name="Обычный 6 3 3 4 3" xfId="2956" xr:uid="{0DC72623-8809-4EAD-A2D0-BDC46F1B021E}"/>
    <cellStyle name="Обычный 6 3 3 5" xfId="1244" xr:uid="{E656B3F3-0172-4C49-BA5A-D378555EA3BA}"/>
    <cellStyle name="Обычный 6 3 3 5 2" xfId="2271" xr:uid="{6FB4E55D-F7EB-4A60-AC61-1E422E15AE74}"/>
    <cellStyle name="Обычный 6 3 3 5 3" xfId="3298" xr:uid="{3EEAA605-5AAD-4B75-8FB2-A3658094A701}"/>
    <cellStyle name="Обычный 6 3 3 6" xfId="1415" xr:uid="{713D5F49-9D3E-4AD5-96E7-C77168A7B62F}"/>
    <cellStyle name="Обычный 6 3 3 7" xfId="2442" xr:uid="{C7BFEE33-4C92-46EF-A30C-2E3769CA2278}"/>
    <cellStyle name="Обычный 6 3 3 8" xfId="382" xr:uid="{B5A479A6-B7DF-498C-A5F7-64BFCA98EAEC}"/>
    <cellStyle name="Обычный 6 3 4" xfId="201" xr:uid="{00000000-0005-0000-0000-0000AD000000}"/>
    <cellStyle name="Обычный 6 3 4 2" xfId="557" xr:uid="{5688D758-1F56-49D5-BC0C-82576B678BDE}"/>
    <cellStyle name="Обычный 6 3 4 2 2" xfId="1073" xr:uid="{CA1D81A9-4B7F-441B-BA03-CDF1C176C728}"/>
    <cellStyle name="Обычный 6 3 4 2 2 2" xfId="2101" xr:uid="{592F3260-59A2-4BF2-8DD6-BCB1770C12DD}"/>
    <cellStyle name="Обычный 6 3 4 2 2 3" xfId="3128" xr:uid="{F2ED2767-F978-453C-A5A8-11A93E2A1CC5}"/>
    <cellStyle name="Обычный 6 3 4 2 3" xfId="1588" xr:uid="{3ED25AC6-11A9-4358-8A0E-6F259AE73925}"/>
    <cellStyle name="Обычный 6 3 4 2 4" xfId="2615" xr:uid="{7B6E68FC-4E18-4EB8-B42B-7244705912A9}"/>
    <cellStyle name="Обычный 6 3 4 3" xfId="728" xr:uid="{880444CE-7BD5-43BB-A327-F464E6A903B0}"/>
    <cellStyle name="Обычный 6 3 4 3 2" xfId="1759" xr:uid="{1C2DB1C5-71B9-456F-A5BE-1A3C2A41C103}"/>
    <cellStyle name="Обычный 6 3 4 3 3" xfId="2786" xr:uid="{6931E5C1-910F-49BF-925D-E7B55C381745}"/>
    <cellStyle name="Обычный 6 3 4 4" xfId="902" xr:uid="{5948ECD6-B2D8-42C2-85B2-0291EEC62068}"/>
    <cellStyle name="Обычный 6 3 4 4 2" xfId="1930" xr:uid="{75A4F9EF-7562-437E-BB28-439AF95824C0}"/>
    <cellStyle name="Обычный 6 3 4 4 3" xfId="2957" xr:uid="{D73A2C5D-7433-4357-B363-036DA46BD0A2}"/>
    <cellStyle name="Обычный 6 3 4 5" xfId="1245" xr:uid="{429F890D-8E36-4BE6-A965-5683E7B5DECA}"/>
    <cellStyle name="Обычный 6 3 4 5 2" xfId="2272" xr:uid="{2744E410-C0CB-4E7D-87AA-E149A2B6BDB3}"/>
    <cellStyle name="Обычный 6 3 4 5 3" xfId="3299" xr:uid="{454E64DF-EC2F-4CEF-8D53-45969E38AD0E}"/>
    <cellStyle name="Обычный 6 3 4 6" xfId="1416" xr:uid="{D4570743-2F53-44C2-970A-B5F23B82101A}"/>
    <cellStyle name="Обычный 6 3 4 7" xfId="2443" xr:uid="{E1E26770-D0DC-46F4-8512-21FB76E09C70}"/>
    <cellStyle name="Обычный 6 3 4 8" xfId="383" xr:uid="{8C6D560A-3078-4EBE-B3DC-C002DF4A779E}"/>
    <cellStyle name="Обычный 6 3 5" xfId="474" xr:uid="{4A5534DD-3225-442E-8BF6-939839872CC8}"/>
    <cellStyle name="Обычный 6 3 5 2" xfId="990" xr:uid="{77582B56-76B5-4AEF-8C1B-FA65D5AA8658}"/>
    <cellStyle name="Обычный 6 3 5 2 2" xfId="2018" xr:uid="{C7C9969D-B2EF-4B8A-870C-C9C3141A1DA4}"/>
    <cellStyle name="Обычный 6 3 5 2 3" xfId="3045" xr:uid="{802329E3-175F-4274-BC53-189145B4A1B4}"/>
    <cellStyle name="Обычный 6 3 5 3" xfId="1505" xr:uid="{FA557FCC-298E-49C2-9A9C-8E86A73EDCC3}"/>
    <cellStyle name="Обычный 6 3 5 4" xfId="2532" xr:uid="{19946DB8-0DB1-4D47-822E-91B215681CB6}"/>
    <cellStyle name="Обычный 6 3 6" xfId="645" xr:uid="{4DE4A317-C21C-4B24-9A7E-F32A58B8928C}"/>
    <cellStyle name="Обычный 6 3 6 2" xfId="1676" xr:uid="{617B6C60-47CE-4A1C-BF0D-16E6657A110C}"/>
    <cellStyle name="Обычный 6 3 6 3" xfId="2703" xr:uid="{FA09718F-7BF7-4779-A296-B1A8A1E115F3}"/>
    <cellStyle name="Обычный 6 3 7" xfId="819" xr:uid="{3F167252-4C5B-4748-8B2B-0B7896DAF16F}"/>
    <cellStyle name="Обычный 6 3 7 2" xfId="1847" xr:uid="{707DDA8B-2EE2-47BD-9492-D68B7F7EDCBA}"/>
    <cellStyle name="Обычный 6 3 7 3" xfId="2874" xr:uid="{9DCFF786-693C-4DE6-9A91-327EC7BB988C}"/>
    <cellStyle name="Обычный 6 3 8" xfId="1162" xr:uid="{26057022-97F7-4BED-A02A-2D003042866A}"/>
    <cellStyle name="Обычный 6 3 8 2" xfId="2189" xr:uid="{C1BFE7C7-0B71-44D6-82D6-7023AD357191}"/>
    <cellStyle name="Обычный 6 3 8 3" xfId="3216" xr:uid="{B50659F7-3485-4871-92F0-4798205BE84E}"/>
    <cellStyle name="Обычный 6 3 9" xfId="1333" xr:uid="{D855647C-223B-487F-A935-CF1CA243A7A7}"/>
    <cellStyle name="Обычный 6 4" xfId="111" xr:uid="{00000000-0005-0000-0000-0000AE000000}"/>
    <cellStyle name="Обычный 6 4 10" xfId="2353" xr:uid="{4D6745C4-BF75-4DDB-B54A-1DCB2041E71A}"/>
    <cellStyle name="Обычный 6 4 11" xfId="293" xr:uid="{CA93057C-D492-4817-81E2-3D5D6FBACAA7}"/>
    <cellStyle name="Обычный 6 4 2" xfId="202" xr:uid="{00000000-0005-0000-0000-0000AF000000}"/>
    <cellStyle name="Обычный 6 4 2 10" xfId="384" xr:uid="{66CA4D7D-E256-480B-BE75-9E6CF70E099B}"/>
    <cellStyle name="Обычный 6 4 2 2" xfId="203" xr:uid="{00000000-0005-0000-0000-0000B0000000}"/>
    <cellStyle name="Обычный 6 4 2 2 2" xfId="559" xr:uid="{979D064A-389E-4CCB-B31B-3B025BC3E4CC}"/>
    <cellStyle name="Обычный 6 4 2 2 2 2" xfId="1075" xr:uid="{3965DB9B-5E28-4552-B049-AC5F891C05F7}"/>
    <cellStyle name="Обычный 6 4 2 2 2 2 2" xfId="2103" xr:uid="{618682B4-9E76-47BE-A727-F05EED508D95}"/>
    <cellStyle name="Обычный 6 4 2 2 2 2 3" xfId="3130" xr:uid="{685FFB90-0D29-4D62-BB2D-3015A624C71A}"/>
    <cellStyle name="Обычный 6 4 2 2 2 3" xfId="1590" xr:uid="{57551CD3-7311-4BC2-9340-E6818582C56C}"/>
    <cellStyle name="Обычный 6 4 2 2 2 4" xfId="2617" xr:uid="{EA33ACD3-440D-45E5-8E06-6C9BD536252A}"/>
    <cellStyle name="Обычный 6 4 2 2 3" xfId="730" xr:uid="{E2D33CC7-F4AC-4E13-9AAB-317D865212C1}"/>
    <cellStyle name="Обычный 6 4 2 2 3 2" xfId="1761" xr:uid="{0D63AE13-C17D-4F73-A6BA-681A7FD7CA73}"/>
    <cellStyle name="Обычный 6 4 2 2 3 3" xfId="2788" xr:uid="{E90BEAC0-B60E-423B-BC1A-8878D30FD7DE}"/>
    <cellStyle name="Обычный 6 4 2 2 4" xfId="904" xr:uid="{6BFBE9FA-6CA6-4577-92A3-7F36F322D093}"/>
    <cellStyle name="Обычный 6 4 2 2 4 2" xfId="1932" xr:uid="{81332A63-231B-4380-9683-4BD7E594BEF9}"/>
    <cellStyle name="Обычный 6 4 2 2 4 3" xfId="2959" xr:uid="{728D05F5-B55D-4DF9-A896-D0889E5D311C}"/>
    <cellStyle name="Обычный 6 4 2 2 5" xfId="1247" xr:uid="{E7ED4FBE-6980-4F45-BDDD-E7A33BAA2068}"/>
    <cellStyle name="Обычный 6 4 2 2 5 2" xfId="2274" xr:uid="{DDD9BE30-1881-4C74-97C6-72166506245E}"/>
    <cellStyle name="Обычный 6 4 2 2 5 3" xfId="3301" xr:uid="{8088EA17-4FA1-47A2-9961-D2F8127B4420}"/>
    <cellStyle name="Обычный 6 4 2 2 6" xfId="1418" xr:uid="{E97EBBAE-1AB9-4E2D-857D-C6189ED36F2E}"/>
    <cellStyle name="Обычный 6 4 2 2 7" xfId="2445" xr:uid="{DF8CD4C5-C646-49D3-A1F6-B6034B7029A3}"/>
    <cellStyle name="Обычный 6 4 2 2 8" xfId="385" xr:uid="{32132C59-8935-4B92-85C6-38E92F1B8EF9}"/>
    <cellStyle name="Обычный 6 4 2 3" xfId="204" xr:uid="{00000000-0005-0000-0000-0000B1000000}"/>
    <cellStyle name="Обычный 6 4 2 3 2" xfId="560" xr:uid="{76D984F3-52BC-42B5-BF68-0019BBE43F19}"/>
    <cellStyle name="Обычный 6 4 2 3 2 2" xfId="1076" xr:uid="{36A30FFA-AA8C-4A4A-AAAB-D6CC5A984233}"/>
    <cellStyle name="Обычный 6 4 2 3 2 2 2" xfId="2104" xr:uid="{806A8B8D-7287-465B-A855-11880343817C}"/>
    <cellStyle name="Обычный 6 4 2 3 2 2 3" xfId="3131" xr:uid="{A735D980-52A3-4E04-A461-F52488E3BA07}"/>
    <cellStyle name="Обычный 6 4 2 3 2 3" xfId="1591" xr:uid="{83A0DE0F-295A-40C9-91CF-ADC9CDEF1A1B}"/>
    <cellStyle name="Обычный 6 4 2 3 2 4" xfId="2618" xr:uid="{4919B8D7-D8DB-4899-93CE-36E96E6297FA}"/>
    <cellStyle name="Обычный 6 4 2 3 3" xfId="731" xr:uid="{1E665549-64B6-4877-B42E-8E622228EF0E}"/>
    <cellStyle name="Обычный 6 4 2 3 3 2" xfId="1762" xr:uid="{C3920DCC-B0FB-4B71-868F-8A6736FC15E5}"/>
    <cellStyle name="Обычный 6 4 2 3 3 3" xfId="2789" xr:uid="{8734C618-0970-4ACD-AA1A-D74A0FA13B37}"/>
    <cellStyle name="Обычный 6 4 2 3 4" xfId="905" xr:uid="{33A3F301-D9F4-4EA3-A91A-7A4172358FD2}"/>
    <cellStyle name="Обычный 6 4 2 3 4 2" xfId="1933" xr:uid="{408CA318-13D6-44D8-9C9A-476C80292BA0}"/>
    <cellStyle name="Обычный 6 4 2 3 4 3" xfId="2960" xr:uid="{B7A4EC05-AF1D-4E31-9B38-16BBE5928596}"/>
    <cellStyle name="Обычный 6 4 2 3 5" xfId="1248" xr:uid="{A4CC0BC4-3C8B-44D1-A71B-D3A8C920AB63}"/>
    <cellStyle name="Обычный 6 4 2 3 5 2" xfId="2275" xr:uid="{CC02BDDA-D894-4DB4-AAE4-7A4D8541B979}"/>
    <cellStyle name="Обычный 6 4 2 3 5 3" xfId="3302" xr:uid="{A426C0B2-3685-4AD4-9DD3-8B50F85231BD}"/>
    <cellStyle name="Обычный 6 4 2 3 6" xfId="1419" xr:uid="{8AD144C5-B133-4771-8046-5AE76A9B4A7B}"/>
    <cellStyle name="Обычный 6 4 2 3 7" xfId="2446" xr:uid="{6EDEA99C-B20E-412D-9439-39DC1397DD48}"/>
    <cellStyle name="Обычный 6 4 2 3 8" xfId="386" xr:uid="{8B6C3373-ECE6-411C-B9B3-757F2EDC0F34}"/>
    <cellStyle name="Обычный 6 4 2 4" xfId="558" xr:uid="{4D4A9C80-8190-45DE-A702-02CB77032C81}"/>
    <cellStyle name="Обычный 6 4 2 4 2" xfId="1074" xr:uid="{E42828B1-47AD-42B3-963E-2F6D9F4A9299}"/>
    <cellStyle name="Обычный 6 4 2 4 2 2" xfId="2102" xr:uid="{C24C3B84-7925-47F3-889F-555D38686C91}"/>
    <cellStyle name="Обычный 6 4 2 4 2 3" xfId="3129" xr:uid="{65780C00-E1AE-436B-BCF7-E8BC5729F544}"/>
    <cellStyle name="Обычный 6 4 2 4 3" xfId="1589" xr:uid="{D5B874B9-64C0-4973-92C0-75A762DC1206}"/>
    <cellStyle name="Обычный 6 4 2 4 4" xfId="2616" xr:uid="{EE1EB571-FE21-465A-A2F9-C39D7B15454E}"/>
    <cellStyle name="Обычный 6 4 2 5" xfId="729" xr:uid="{61400EE6-4805-4633-AACC-B31C4A805DDA}"/>
    <cellStyle name="Обычный 6 4 2 5 2" xfId="1760" xr:uid="{A42502A5-33B7-4993-B1E2-3F979D5652F1}"/>
    <cellStyle name="Обычный 6 4 2 5 3" xfId="2787" xr:uid="{04851E24-B038-4904-909E-0952446CB708}"/>
    <cellStyle name="Обычный 6 4 2 6" xfId="903" xr:uid="{D0F5A993-BFC4-4156-883E-D1F9ED55F5C0}"/>
    <cellStyle name="Обычный 6 4 2 6 2" xfId="1931" xr:uid="{9A75B66F-9AC8-4F3A-9EE8-599FB008A550}"/>
    <cellStyle name="Обычный 6 4 2 6 3" xfId="2958" xr:uid="{EFADE451-11E9-416D-84D5-090F87D2DE6C}"/>
    <cellStyle name="Обычный 6 4 2 7" xfId="1246" xr:uid="{BFD0390E-0C5F-4FC9-A45A-3E104541A94F}"/>
    <cellStyle name="Обычный 6 4 2 7 2" xfId="2273" xr:uid="{99F4BD43-2B7E-4B20-B9EA-0BD9DE722D4C}"/>
    <cellStyle name="Обычный 6 4 2 7 3" xfId="3300" xr:uid="{694F06DA-0904-4BFD-8160-434879C50FB9}"/>
    <cellStyle name="Обычный 6 4 2 8" xfId="1417" xr:uid="{7D98BA51-BB2C-4620-9E05-7CAE3745571F}"/>
    <cellStyle name="Обычный 6 4 2 9" xfId="2444" xr:uid="{1A1EE0F1-9AF6-493B-9B4C-085754855226}"/>
    <cellStyle name="Обычный 6 4 3" xfId="205" xr:uid="{00000000-0005-0000-0000-0000B2000000}"/>
    <cellStyle name="Обычный 6 4 3 2" xfId="561" xr:uid="{E1CD2BA0-72FD-4890-BB33-6FB64C00F897}"/>
    <cellStyle name="Обычный 6 4 3 2 2" xfId="1077" xr:uid="{55C346D1-141F-4CC4-B661-6347FD0DD013}"/>
    <cellStyle name="Обычный 6 4 3 2 2 2" xfId="2105" xr:uid="{518207C8-413A-4445-BF1A-5C3D74701B5E}"/>
    <cellStyle name="Обычный 6 4 3 2 2 3" xfId="3132" xr:uid="{A72556FF-FD83-4A3D-AFF2-F46FD26D12CA}"/>
    <cellStyle name="Обычный 6 4 3 2 3" xfId="1592" xr:uid="{FE3EF368-AD68-4304-88DF-BE1AC81353FB}"/>
    <cellStyle name="Обычный 6 4 3 2 4" xfId="2619" xr:uid="{998A9CDA-3063-441D-A989-6915FDDBB584}"/>
    <cellStyle name="Обычный 6 4 3 3" xfId="732" xr:uid="{A06D20B3-1B9D-42CC-BC59-609DC74DBE5A}"/>
    <cellStyle name="Обычный 6 4 3 3 2" xfId="1763" xr:uid="{EBBA48FB-ADCD-4439-B26E-3ED3EF805174}"/>
    <cellStyle name="Обычный 6 4 3 3 3" xfId="2790" xr:uid="{130CA806-9111-45C4-8B21-85E28115E76E}"/>
    <cellStyle name="Обычный 6 4 3 4" xfId="906" xr:uid="{DA8E99EA-E1E4-417B-86A0-32E409B269F4}"/>
    <cellStyle name="Обычный 6 4 3 4 2" xfId="1934" xr:uid="{92F563F7-FB81-4008-B25E-1760DA56F282}"/>
    <cellStyle name="Обычный 6 4 3 4 3" xfId="2961" xr:uid="{FC1AE832-A3D4-4C34-85C1-D18074D4718F}"/>
    <cellStyle name="Обычный 6 4 3 5" xfId="1249" xr:uid="{7F4D375D-5BD0-4700-8BB9-D0AB8640BB7A}"/>
    <cellStyle name="Обычный 6 4 3 5 2" xfId="2276" xr:uid="{F1EE223C-DB5B-40F4-8F64-D95B6BD65ADF}"/>
    <cellStyle name="Обычный 6 4 3 5 3" xfId="3303" xr:uid="{92B3FF9B-47A3-4F3C-BA0A-0C3DBA29291C}"/>
    <cellStyle name="Обычный 6 4 3 6" xfId="1420" xr:uid="{FAE6E1B9-704B-41C6-B983-2A87BD5943C4}"/>
    <cellStyle name="Обычный 6 4 3 7" xfId="2447" xr:uid="{01FC3276-F446-447A-9B97-95DCC5044CE6}"/>
    <cellStyle name="Обычный 6 4 3 8" xfId="387" xr:uid="{AD58960C-6B9B-4DEE-B76E-48AF5A90F6E8}"/>
    <cellStyle name="Обычный 6 4 4" xfId="206" xr:uid="{00000000-0005-0000-0000-0000B3000000}"/>
    <cellStyle name="Обычный 6 4 4 2" xfId="562" xr:uid="{EFDCC9FB-E18C-44D6-AE7A-48A5DB4D3E58}"/>
    <cellStyle name="Обычный 6 4 4 2 2" xfId="1078" xr:uid="{27661F51-29C4-471B-BB9E-8A068EA5243D}"/>
    <cellStyle name="Обычный 6 4 4 2 2 2" xfId="2106" xr:uid="{DB5792C6-D006-4AAA-90A2-38B9EF86BC88}"/>
    <cellStyle name="Обычный 6 4 4 2 2 3" xfId="3133" xr:uid="{2B8D6A74-0E03-4E1D-B3E8-423D76464140}"/>
    <cellStyle name="Обычный 6 4 4 2 3" xfId="1593" xr:uid="{99AD6ED0-7123-481A-8C92-6D71021D1B0C}"/>
    <cellStyle name="Обычный 6 4 4 2 4" xfId="2620" xr:uid="{928FAFC5-A50D-4F67-921C-11144B67E230}"/>
    <cellStyle name="Обычный 6 4 4 3" xfId="733" xr:uid="{597DFFB6-F442-44F0-9039-52BB46F69CC2}"/>
    <cellStyle name="Обычный 6 4 4 3 2" xfId="1764" xr:uid="{A5C516E9-43E9-484F-8E85-88A5A422059C}"/>
    <cellStyle name="Обычный 6 4 4 3 3" xfId="2791" xr:uid="{4D5453E4-FC7C-43B3-BDE2-D508915194C0}"/>
    <cellStyle name="Обычный 6 4 4 4" xfId="907" xr:uid="{D3AE6295-8C97-46F1-B87C-CE77F59C3D1B}"/>
    <cellStyle name="Обычный 6 4 4 4 2" xfId="1935" xr:uid="{091935E0-8AEA-4448-A057-55C8B201271C}"/>
    <cellStyle name="Обычный 6 4 4 4 3" xfId="2962" xr:uid="{6FA2A307-6F65-4321-A45A-73FF0676E7AB}"/>
    <cellStyle name="Обычный 6 4 4 5" xfId="1250" xr:uid="{F515DA3C-5210-40B9-B907-C5CFB6908E1B}"/>
    <cellStyle name="Обычный 6 4 4 5 2" xfId="2277" xr:uid="{C15479BB-635D-4D91-8856-E5C97ABCF307}"/>
    <cellStyle name="Обычный 6 4 4 5 3" xfId="3304" xr:uid="{DAA7C39A-C855-4058-ADC4-AEAFCD878685}"/>
    <cellStyle name="Обычный 6 4 4 6" xfId="1421" xr:uid="{135C4AFF-7891-41D6-A43E-B106CB2B2239}"/>
    <cellStyle name="Обычный 6 4 4 7" xfId="2448" xr:uid="{9A59AC46-53D4-4B9A-9FB7-15466C7CCC4A}"/>
    <cellStyle name="Обычный 6 4 4 8" xfId="388" xr:uid="{CA9F41A5-39F2-4B3C-97D0-96661ED292F5}"/>
    <cellStyle name="Обычный 6 4 5" xfId="467" xr:uid="{BBAB9EF4-B783-4980-9F0F-B1088F5ACA6A}"/>
    <cellStyle name="Обычный 6 4 5 2" xfId="983" xr:uid="{E1B8BE8B-468D-4ABD-9C86-D724D0760AE2}"/>
    <cellStyle name="Обычный 6 4 5 2 2" xfId="2011" xr:uid="{7B9D77C8-BE1E-41F5-B6AE-CB2F7347C8CC}"/>
    <cellStyle name="Обычный 6 4 5 2 3" xfId="3038" xr:uid="{D2287468-7BE0-4B98-BF3A-36613E5FAEB2}"/>
    <cellStyle name="Обычный 6 4 5 3" xfId="1498" xr:uid="{DADDD879-5FF0-4C58-A180-E2289BF3798C}"/>
    <cellStyle name="Обычный 6 4 5 4" xfId="2525" xr:uid="{66B3BECB-375E-4202-A81D-313B8693C1AD}"/>
    <cellStyle name="Обычный 6 4 6" xfId="638" xr:uid="{0DF53273-A8BA-4759-8F95-AAD4400A4821}"/>
    <cellStyle name="Обычный 6 4 6 2" xfId="1669" xr:uid="{7D0EA592-C64E-40FD-8247-920C69764ECB}"/>
    <cellStyle name="Обычный 6 4 6 3" xfId="2696" xr:uid="{124226C4-3E64-460E-B79A-C39855FEB7E6}"/>
    <cellStyle name="Обычный 6 4 7" xfId="812" xr:uid="{750C0F1E-B8DD-4826-B57E-8EBB56ED050C}"/>
    <cellStyle name="Обычный 6 4 7 2" xfId="1840" xr:uid="{BF6620F7-FCC7-4CF9-96B7-249871FCFEE4}"/>
    <cellStyle name="Обычный 6 4 7 3" xfId="2867" xr:uid="{16E9580B-D818-4B4D-A155-F294DC1AAF79}"/>
    <cellStyle name="Обычный 6 4 8" xfId="1155" xr:uid="{C5F0CB39-D11A-4E7E-ADA1-4FB80DD765F1}"/>
    <cellStyle name="Обычный 6 4 8 2" xfId="2182" xr:uid="{857CD811-3DAA-42FE-8166-E5C4CD4165E1}"/>
    <cellStyle name="Обычный 6 4 8 3" xfId="3209" xr:uid="{8D491C3D-2C1D-4D83-A02B-1FAA96C16FEB}"/>
    <cellStyle name="Обычный 6 4 9" xfId="1326" xr:uid="{A3F88ED0-7F26-4CE1-A693-7759E2C3463C}"/>
    <cellStyle name="Обычный 6 5" xfId="207" xr:uid="{00000000-0005-0000-0000-0000B4000000}"/>
    <cellStyle name="Обычный 6 5 10" xfId="389" xr:uid="{CC9901ED-19F1-47AA-A9E0-E5E34575E8B1}"/>
    <cellStyle name="Обычный 6 5 2" xfId="208" xr:uid="{00000000-0005-0000-0000-0000B5000000}"/>
    <cellStyle name="Обычный 6 5 2 2" xfId="564" xr:uid="{64A99E18-3457-4A92-8781-10E11135B2C2}"/>
    <cellStyle name="Обычный 6 5 2 2 2" xfId="1080" xr:uid="{1E08598A-AB62-4891-B900-3F0A304CD858}"/>
    <cellStyle name="Обычный 6 5 2 2 2 2" xfId="2108" xr:uid="{10D81F80-47DD-4D48-9892-C167B5971883}"/>
    <cellStyle name="Обычный 6 5 2 2 2 3" xfId="3135" xr:uid="{DFF62C8D-9321-4E6F-A621-954854949567}"/>
    <cellStyle name="Обычный 6 5 2 2 3" xfId="1595" xr:uid="{11403F59-FF6C-442C-9EB7-F41CF962ABF7}"/>
    <cellStyle name="Обычный 6 5 2 2 4" xfId="2622" xr:uid="{A5BA3FF4-2A2E-4114-89BD-A06F38857BE6}"/>
    <cellStyle name="Обычный 6 5 2 3" xfId="735" xr:uid="{D2A9BCAD-33F9-4F05-8FD0-2494FDF6A899}"/>
    <cellStyle name="Обычный 6 5 2 3 2" xfId="1766" xr:uid="{D3A865A6-4E8A-4DAA-A7A0-507CC46D4B63}"/>
    <cellStyle name="Обычный 6 5 2 3 3" xfId="2793" xr:uid="{F915D551-A834-4154-AB3E-1A43512DF110}"/>
    <cellStyle name="Обычный 6 5 2 4" xfId="909" xr:uid="{33E057D2-A1AD-4E9A-AB9B-58B35A6CEFEC}"/>
    <cellStyle name="Обычный 6 5 2 4 2" xfId="1937" xr:uid="{B96D07B6-3E94-4056-AF1D-1EA3E721E6E4}"/>
    <cellStyle name="Обычный 6 5 2 4 3" xfId="2964" xr:uid="{CDB8EBC6-8BBC-40E1-84B2-69958FD5AA86}"/>
    <cellStyle name="Обычный 6 5 2 5" xfId="1252" xr:uid="{3FA8348E-A29D-45F4-BE2E-508E3D89FEC9}"/>
    <cellStyle name="Обычный 6 5 2 5 2" xfId="2279" xr:uid="{B749E860-982F-446D-8D2B-AA0D1878E0C5}"/>
    <cellStyle name="Обычный 6 5 2 5 3" xfId="3306" xr:uid="{006019D4-BCFC-4AAF-ACAA-1311B3351509}"/>
    <cellStyle name="Обычный 6 5 2 6" xfId="1423" xr:uid="{AE5E9DE0-AC0E-44F8-8E75-651C18F2E3BF}"/>
    <cellStyle name="Обычный 6 5 2 7" xfId="2450" xr:uid="{B7900923-DA27-421E-B609-801233ED1B7C}"/>
    <cellStyle name="Обычный 6 5 2 8" xfId="390" xr:uid="{D477EDEA-51EC-45CD-BFB2-F77973E1454C}"/>
    <cellStyle name="Обычный 6 5 3" xfId="209" xr:uid="{00000000-0005-0000-0000-0000B6000000}"/>
    <cellStyle name="Обычный 6 5 3 2" xfId="565" xr:uid="{1FD99D9A-7C38-4B35-B8DA-CD738E87B530}"/>
    <cellStyle name="Обычный 6 5 3 2 2" xfId="1081" xr:uid="{FCC1B263-9960-481A-8541-FD7F525C5530}"/>
    <cellStyle name="Обычный 6 5 3 2 2 2" xfId="2109" xr:uid="{34BA8E4D-18D3-4DD2-A4AD-D827FE27A8ED}"/>
    <cellStyle name="Обычный 6 5 3 2 2 3" xfId="3136" xr:uid="{77A3BB6F-6245-41A0-8212-A5899622739C}"/>
    <cellStyle name="Обычный 6 5 3 2 3" xfId="1596" xr:uid="{5E5E9AAD-E660-46DF-942F-616A4072F377}"/>
    <cellStyle name="Обычный 6 5 3 2 4" xfId="2623" xr:uid="{311D8B47-7A04-4178-B17A-7345CEB83909}"/>
    <cellStyle name="Обычный 6 5 3 3" xfId="736" xr:uid="{BE79CF29-532E-4209-A150-FB4B6F60528A}"/>
    <cellStyle name="Обычный 6 5 3 3 2" xfId="1767" xr:uid="{48E7BE9A-C041-42D5-BD53-52CE90970A11}"/>
    <cellStyle name="Обычный 6 5 3 3 3" xfId="2794" xr:uid="{5F74F0AC-0C78-42A1-BC9B-5DD47FE491CF}"/>
    <cellStyle name="Обычный 6 5 3 4" xfId="910" xr:uid="{D076A312-9F11-476B-98CD-6183BEE8B1F8}"/>
    <cellStyle name="Обычный 6 5 3 4 2" xfId="1938" xr:uid="{28010746-E3D8-4821-BB80-3F52A1819FB6}"/>
    <cellStyle name="Обычный 6 5 3 4 3" xfId="2965" xr:uid="{8BFA65E2-E9BE-44C5-A0C1-01533838F4DF}"/>
    <cellStyle name="Обычный 6 5 3 5" xfId="1253" xr:uid="{1780F463-7024-439E-95F4-F4C1D7924440}"/>
    <cellStyle name="Обычный 6 5 3 5 2" xfId="2280" xr:uid="{86E1A7C8-3DF7-4909-88BB-1E9402A82570}"/>
    <cellStyle name="Обычный 6 5 3 5 3" xfId="3307" xr:uid="{EFA624BE-5D50-4370-AD0A-A2BF1C07C5F2}"/>
    <cellStyle name="Обычный 6 5 3 6" xfId="1424" xr:uid="{763B1452-2913-4A92-A251-5D8933ED8620}"/>
    <cellStyle name="Обычный 6 5 3 7" xfId="2451" xr:uid="{623CBA5A-BB17-432F-BA83-E00049B3D9A9}"/>
    <cellStyle name="Обычный 6 5 3 8" xfId="391" xr:uid="{16C04A20-ED11-4EEA-990D-D2930172516D}"/>
    <cellStyle name="Обычный 6 5 4" xfId="563" xr:uid="{A3AF6A89-6F0E-42C2-8CD5-349A6AB3DD8F}"/>
    <cellStyle name="Обычный 6 5 4 2" xfId="1079" xr:uid="{CA722E9E-39EE-46F1-8D13-6579BD36CB91}"/>
    <cellStyle name="Обычный 6 5 4 2 2" xfId="2107" xr:uid="{014AD501-E65C-4C2F-928F-A38D4415E8DE}"/>
    <cellStyle name="Обычный 6 5 4 2 3" xfId="3134" xr:uid="{93A88BDF-47A0-4AA4-A63A-D028BCBB1072}"/>
    <cellStyle name="Обычный 6 5 4 3" xfId="1594" xr:uid="{773D2214-AD7E-47F8-85E8-8FDAE53917BB}"/>
    <cellStyle name="Обычный 6 5 4 4" xfId="2621" xr:uid="{6DFF1516-4DCD-4FC7-8137-30AF1DE8B23C}"/>
    <cellStyle name="Обычный 6 5 5" xfId="734" xr:uid="{DA6D2711-6A08-407B-809C-2668F414376E}"/>
    <cellStyle name="Обычный 6 5 5 2" xfId="1765" xr:uid="{2A5C979F-1CD8-4248-96FF-E6D0B010D044}"/>
    <cellStyle name="Обычный 6 5 5 3" xfId="2792" xr:uid="{28609D4B-AA66-47CB-81C6-FA4DC7E04C76}"/>
    <cellStyle name="Обычный 6 5 6" xfId="908" xr:uid="{94D7AD4A-B299-4A2E-8DBD-B20F3CE9667D}"/>
    <cellStyle name="Обычный 6 5 6 2" xfId="1936" xr:uid="{BDE54087-C039-481D-B840-2E41A5DBA206}"/>
    <cellStyle name="Обычный 6 5 6 3" xfId="2963" xr:uid="{FEDC0EF2-A2FE-44F6-8C71-4559CC4AA79A}"/>
    <cellStyle name="Обычный 6 5 7" xfId="1251" xr:uid="{83562904-E7F1-4401-9527-B4142C53BAA2}"/>
    <cellStyle name="Обычный 6 5 7 2" xfId="2278" xr:uid="{772613DB-1569-4C7F-A11E-BEB7D202C8E0}"/>
    <cellStyle name="Обычный 6 5 7 3" xfId="3305" xr:uid="{728B458E-1F97-4258-A6E3-9EC8B1A88970}"/>
    <cellStyle name="Обычный 6 5 8" xfId="1422" xr:uid="{175BA6A9-5156-4AC6-B447-D278DDC895C1}"/>
    <cellStyle name="Обычный 6 5 9" xfId="2449" xr:uid="{89E58BA5-BD4E-4854-AF76-018C8EF1AA58}"/>
    <cellStyle name="Обычный 6 6" xfId="210" xr:uid="{00000000-0005-0000-0000-0000B7000000}"/>
    <cellStyle name="Обычный 6 6 2" xfId="566" xr:uid="{66D11A8A-456D-4335-9D54-F9E318AEC0C2}"/>
    <cellStyle name="Обычный 6 6 2 2" xfId="1082" xr:uid="{C26569D0-C5A8-4432-BBF0-9DF0824D9CCA}"/>
    <cellStyle name="Обычный 6 6 2 2 2" xfId="2110" xr:uid="{2D3B12D0-8FEA-4C31-93F7-3DC277AAE732}"/>
    <cellStyle name="Обычный 6 6 2 2 3" xfId="3137" xr:uid="{4481FA00-126B-4C7E-9B03-B3EFBDF13AC1}"/>
    <cellStyle name="Обычный 6 6 2 3" xfId="1597" xr:uid="{5E726726-2AE3-4F52-B798-046B9789A477}"/>
    <cellStyle name="Обычный 6 6 2 4" xfId="2624" xr:uid="{9B2982DD-0896-4010-A3C3-533784AF1905}"/>
    <cellStyle name="Обычный 6 6 3" xfId="737" xr:uid="{C69E3277-8A08-4C9C-9A98-095CE9379416}"/>
    <cellStyle name="Обычный 6 6 3 2" xfId="1768" xr:uid="{6CF8FC71-2B71-44A8-9D5D-CC5167604031}"/>
    <cellStyle name="Обычный 6 6 3 3" xfId="2795" xr:uid="{199F2140-7B63-4D9E-B873-D8DC2835E4A0}"/>
    <cellStyle name="Обычный 6 6 4" xfId="911" xr:uid="{31269CA9-132E-413C-A2B6-201FE4CA2DDD}"/>
    <cellStyle name="Обычный 6 6 4 2" xfId="1939" xr:uid="{365443AE-7621-4250-BAE2-609E83B0364F}"/>
    <cellStyle name="Обычный 6 6 4 3" xfId="2966" xr:uid="{C81B2F90-DB39-4760-AA7E-8877BAEEA0C3}"/>
    <cellStyle name="Обычный 6 6 5" xfId="1254" xr:uid="{36BD4783-0928-4074-B23A-80937DF61B24}"/>
    <cellStyle name="Обычный 6 6 5 2" xfId="2281" xr:uid="{4B0D14A5-0D3F-4510-99F9-CD01DFA577BA}"/>
    <cellStyle name="Обычный 6 6 5 3" xfId="3308" xr:uid="{6D4F35FE-AEA7-41E6-B9D3-5D96E6890956}"/>
    <cellStyle name="Обычный 6 6 6" xfId="1425" xr:uid="{AC784094-B11C-4A95-ADF5-BC97309798C0}"/>
    <cellStyle name="Обычный 6 6 7" xfId="2452" xr:uid="{533512DB-9D50-41B2-8690-C033B1B6C725}"/>
    <cellStyle name="Обычный 6 6 8" xfId="392" xr:uid="{4A6362D3-CBFF-435C-A3D6-654CF74C6175}"/>
    <cellStyle name="Обычный 6 7" xfId="211" xr:uid="{00000000-0005-0000-0000-0000B8000000}"/>
    <cellStyle name="Обычный 6 7 2" xfId="567" xr:uid="{F98C8AA8-0C68-4DDB-91D3-241FC19EE024}"/>
    <cellStyle name="Обычный 6 7 2 2" xfId="1083" xr:uid="{70B0E91F-F235-4E62-A166-F9AE0902FAD0}"/>
    <cellStyle name="Обычный 6 7 2 2 2" xfId="2111" xr:uid="{B03F384F-B953-4204-BDF4-8596890EF08A}"/>
    <cellStyle name="Обычный 6 7 2 2 3" xfId="3138" xr:uid="{5042D47C-5015-45C4-A717-811EE2EBED20}"/>
    <cellStyle name="Обычный 6 7 2 3" xfId="1598" xr:uid="{65366EDB-A421-484C-873C-28449D277EC2}"/>
    <cellStyle name="Обычный 6 7 2 4" xfId="2625" xr:uid="{696643D8-2554-44EA-A0C8-431D760C07BF}"/>
    <cellStyle name="Обычный 6 7 3" xfId="738" xr:uid="{C2276822-0380-4A09-BA01-EB2CFDAAA21D}"/>
    <cellStyle name="Обычный 6 7 3 2" xfId="1769" xr:uid="{3FBFD118-AB61-4D81-8626-526F2F824AE6}"/>
    <cellStyle name="Обычный 6 7 3 3" xfId="2796" xr:uid="{ED84624B-49C3-4CEF-B705-F8755A802222}"/>
    <cellStyle name="Обычный 6 7 4" xfId="912" xr:uid="{5F1CFC67-7A1E-441D-935E-1A8A04171848}"/>
    <cellStyle name="Обычный 6 7 4 2" xfId="1940" xr:uid="{F8FFB739-AE64-452B-95E5-0DB5521C56E2}"/>
    <cellStyle name="Обычный 6 7 4 3" xfId="2967" xr:uid="{56DA58CF-E06A-43B7-AA73-353BE01E6231}"/>
    <cellStyle name="Обычный 6 7 5" xfId="1255" xr:uid="{DBF7894C-E619-433A-9C5E-32FD5DB16D82}"/>
    <cellStyle name="Обычный 6 7 5 2" xfId="2282" xr:uid="{F1724C2D-2D3C-4257-9457-591F1AA0B2CE}"/>
    <cellStyle name="Обычный 6 7 5 3" xfId="3309" xr:uid="{C8237C1E-5CAA-4EF8-8355-0D326053EE9F}"/>
    <cellStyle name="Обычный 6 7 6" xfId="1426" xr:uid="{8E484B38-32A2-4AD2-A9CF-7A6599779CC8}"/>
    <cellStyle name="Обычный 6 7 7" xfId="2453" xr:uid="{CB7149BA-D2DD-4B6D-9646-BC1DA7FE2135}"/>
    <cellStyle name="Обычный 6 7 8" xfId="393" xr:uid="{E4A46E46-4DDA-4F88-A304-A53B35A966B6}"/>
    <cellStyle name="Обычный 6 8" xfId="212" xr:uid="{00000000-0005-0000-0000-0000B9000000}"/>
    <cellStyle name="Обычный 6 8 2" xfId="568" xr:uid="{DF05A230-EF5D-4B69-9452-EC4A49F44C95}"/>
    <cellStyle name="Обычный 6 8 2 2" xfId="1084" xr:uid="{71BD21D4-EEFB-498D-A073-D8E8251BFA6F}"/>
    <cellStyle name="Обычный 6 8 2 2 2" xfId="2112" xr:uid="{9AA1D033-1EC2-49F3-B5D4-A7E3831E024E}"/>
    <cellStyle name="Обычный 6 8 2 2 3" xfId="3139" xr:uid="{96E8F58E-F261-4C56-B70A-AD93CB778A6B}"/>
    <cellStyle name="Обычный 6 8 2 3" xfId="1599" xr:uid="{BDFD11CE-63AD-4800-A000-E68575CB0AAD}"/>
    <cellStyle name="Обычный 6 8 2 4" xfId="2626" xr:uid="{6D8A2229-273F-4B6A-AB3D-977E8DB2CAE2}"/>
    <cellStyle name="Обычный 6 8 3" xfId="739" xr:uid="{56201325-68E7-4328-8C01-6E1C725B9A9E}"/>
    <cellStyle name="Обычный 6 8 3 2" xfId="1770" xr:uid="{F01F21C7-EA94-4ADB-AEC3-EF9BC2DDBB18}"/>
    <cellStyle name="Обычный 6 8 3 3" xfId="2797" xr:uid="{D02F9ECE-38B3-463C-A52C-2E2AE829657C}"/>
    <cellStyle name="Обычный 6 8 4" xfId="913" xr:uid="{812EFAFF-EFB9-4A1E-8208-D287F447F45F}"/>
    <cellStyle name="Обычный 6 8 4 2" xfId="1941" xr:uid="{77218B03-1BBA-4302-A385-CB764EB38311}"/>
    <cellStyle name="Обычный 6 8 4 3" xfId="2968" xr:uid="{AE5387C3-E913-4EC5-A20C-1565D5CFAB21}"/>
    <cellStyle name="Обычный 6 8 5" xfId="1256" xr:uid="{35992389-F88D-4F23-9E2C-7BFAB0C9EBC8}"/>
    <cellStyle name="Обычный 6 8 5 2" xfId="2283" xr:uid="{C80D4CEE-11FF-4C33-A2EA-11E538CFE2E9}"/>
    <cellStyle name="Обычный 6 8 5 3" xfId="3310" xr:uid="{80099FB6-FCB3-4967-B5FE-A0794F02F603}"/>
    <cellStyle name="Обычный 6 8 6" xfId="1427" xr:uid="{F5192040-4B14-46D1-BB00-6C2DB2845952}"/>
    <cellStyle name="Обычный 6 8 7" xfId="2454" xr:uid="{1C2693B9-48B4-4642-9E2F-7B64EEDE8AA6}"/>
    <cellStyle name="Обычный 6 8 8" xfId="394" xr:uid="{970FE9CB-6004-43EB-BA8E-59BB90991429}"/>
    <cellStyle name="Обычный 6 9" xfId="457" xr:uid="{27B7BDB3-97FA-4710-8910-E890A6098C24}"/>
    <cellStyle name="Обычный 6 9 2" xfId="973" xr:uid="{7643E8A9-557C-4264-BDF5-CAE60501C972}"/>
    <cellStyle name="Обычный 6 9 2 2" xfId="2001" xr:uid="{82754698-7388-4C7D-A8F0-8CE2F672CDBF}"/>
    <cellStyle name="Обычный 6 9 2 3" xfId="3028" xr:uid="{6DF378B1-0A3D-4681-9EB7-E20825A0C9F8}"/>
    <cellStyle name="Обычный 6 9 3" xfId="1488" xr:uid="{CD0A4CB1-31A7-49A8-ACB4-F31E9D4854FA}"/>
    <cellStyle name="Обычный 6 9 4" xfId="2515" xr:uid="{DC4DA0D6-1CBD-4AE0-92DD-40B6EC95F821}"/>
    <cellStyle name="Обычный 7" xfId="55" xr:uid="{00000000-0005-0000-0000-0000BA000000}"/>
    <cellStyle name="Обычный 7 2" xfId="59" xr:uid="{00000000-0005-0000-0000-0000BB000000}"/>
    <cellStyle name="Обычный 7 2 10" xfId="807" xr:uid="{73DDD931-31F3-4E9F-BA52-91AA8635BF6B}"/>
    <cellStyle name="Обычный 7 2 10 2" xfId="1835" xr:uid="{0AEEF5AD-4B89-4CBE-8086-679A9A46842C}"/>
    <cellStyle name="Обычный 7 2 10 3" xfId="2862" xr:uid="{45F97265-AB4A-4905-8347-6863D685489A}"/>
    <cellStyle name="Обычный 7 2 11" xfId="1150" xr:uid="{AC546ACF-85A8-4AD5-8958-84F72BDC527C}"/>
    <cellStyle name="Обычный 7 2 11 2" xfId="2177" xr:uid="{6868182C-3A95-499D-BFF9-95C42D34D4A1}"/>
    <cellStyle name="Обычный 7 2 11 3" xfId="3204" xr:uid="{485EF1B2-03D4-44A2-9E1B-7EC6E715D366}"/>
    <cellStyle name="Обычный 7 2 12" xfId="1321" xr:uid="{BC1FBC4C-B316-4BB8-ABFF-D2749A38929D}"/>
    <cellStyle name="Обычный 7 2 13" xfId="2348" xr:uid="{73D84CFE-166E-4A91-ABAD-D29690B7BF7F}"/>
    <cellStyle name="Обычный 7 2 14" xfId="288" xr:uid="{3AFD4D23-6CE3-4E70-AF41-422908BDD89D}"/>
    <cellStyle name="Обычный 7 2 2" xfId="123" xr:uid="{00000000-0005-0000-0000-0000BC000000}"/>
    <cellStyle name="Обычный 7 2 2 10" xfId="2365" xr:uid="{BCFDF38F-1DD9-4455-9DE4-AE27DB6C55EB}"/>
    <cellStyle name="Обычный 7 2 2 11" xfId="305" xr:uid="{F0268B83-2708-48D3-B08C-5292C37986BE}"/>
    <cellStyle name="Обычный 7 2 2 2" xfId="213" xr:uid="{00000000-0005-0000-0000-0000BD000000}"/>
    <cellStyle name="Обычный 7 2 2 2 10" xfId="395" xr:uid="{5F3A09D5-A807-4E52-9B34-E1508E191F9B}"/>
    <cellStyle name="Обычный 7 2 2 2 2" xfId="214" xr:uid="{00000000-0005-0000-0000-0000BE000000}"/>
    <cellStyle name="Обычный 7 2 2 2 2 2" xfId="570" xr:uid="{DC02BB6F-29C9-4147-9A72-251A9A98F4B8}"/>
    <cellStyle name="Обычный 7 2 2 2 2 2 2" xfId="1086" xr:uid="{865EF5E6-7E26-4182-BFC0-39B114BD030D}"/>
    <cellStyle name="Обычный 7 2 2 2 2 2 2 2" xfId="2114" xr:uid="{87DDF036-53B5-4F9A-91F1-A274BA25C2E9}"/>
    <cellStyle name="Обычный 7 2 2 2 2 2 2 3" xfId="3141" xr:uid="{6E04725A-62E0-479A-9F4D-BB31D7323349}"/>
    <cellStyle name="Обычный 7 2 2 2 2 2 3" xfId="1601" xr:uid="{82A25083-6994-43C7-9667-03D298F96ED3}"/>
    <cellStyle name="Обычный 7 2 2 2 2 2 4" xfId="2628" xr:uid="{B6F488C0-5999-4BCA-9246-73B4544A73EF}"/>
    <cellStyle name="Обычный 7 2 2 2 2 3" xfId="741" xr:uid="{4BDA2939-7423-400C-ACB9-3CC198D9EADB}"/>
    <cellStyle name="Обычный 7 2 2 2 2 3 2" xfId="1772" xr:uid="{63BE4B65-C19B-4407-8139-A27AFAED7447}"/>
    <cellStyle name="Обычный 7 2 2 2 2 3 3" xfId="2799" xr:uid="{24727B64-3085-4348-A717-AD09F0A723D9}"/>
    <cellStyle name="Обычный 7 2 2 2 2 4" xfId="915" xr:uid="{F8FF11B2-AB7A-48CE-91FF-28C89CEBFB45}"/>
    <cellStyle name="Обычный 7 2 2 2 2 4 2" xfId="1943" xr:uid="{4259CFA1-1976-4DC4-8DB8-C8D7CCB67864}"/>
    <cellStyle name="Обычный 7 2 2 2 2 4 3" xfId="2970" xr:uid="{74F25E61-5D23-46FB-8EFE-658E9AB682A9}"/>
    <cellStyle name="Обычный 7 2 2 2 2 5" xfId="1258" xr:uid="{4A8D1355-9B31-4F7A-91B7-B8D03E42413A}"/>
    <cellStyle name="Обычный 7 2 2 2 2 5 2" xfId="2285" xr:uid="{98E6D104-9254-4A4B-AD32-563E750F7084}"/>
    <cellStyle name="Обычный 7 2 2 2 2 5 3" xfId="3312" xr:uid="{3F7DA4C8-A53C-4028-8B6E-37BF93953727}"/>
    <cellStyle name="Обычный 7 2 2 2 2 6" xfId="1429" xr:uid="{B7637398-3995-4005-B0EE-4D34C682CF5E}"/>
    <cellStyle name="Обычный 7 2 2 2 2 7" xfId="2456" xr:uid="{F2F7B264-C1A5-4310-889B-6FAE41E31842}"/>
    <cellStyle name="Обычный 7 2 2 2 2 8" xfId="396" xr:uid="{442A1AFA-FC8A-450F-BDAB-BA6F213B46BE}"/>
    <cellStyle name="Обычный 7 2 2 2 3" xfId="215" xr:uid="{00000000-0005-0000-0000-0000BF000000}"/>
    <cellStyle name="Обычный 7 2 2 2 3 2" xfId="571" xr:uid="{74D95ABF-0E92-4DD3-A8A9-B1E75813FD24}"/>
    <cellStyle name="Обычный 7 2 2 2 3 2 2" xfId="1087" xr:uid="{ED093EDD-64EB-4C3F-85E1-34FFE28B1A5B}"/>
    <cellStyle name="Обычный 7 2 2 2 3 2 2 2" xfId="2115" xr:uid="{82B89992-471D-45B1-8958-81735D16E0D9}"/>
    <cellStyle name="Обычный 7 2 2 2 3 2 2 3" xfId="3142" xr:uid="{EE2EABD5-1700-49AA-A7C5-B315ECF48A02}"/>
    <cellStyle name="Обычный 7 2 2 2 3 2 3" xfId="1602" xr:uid="{6A57C0CB-A80A-4537-A9F6-49FF9853BA62}"/>
    <cellStyle name="Обычный 7 2 2 2 3 2 4" xfId="2629" xr:uid="{601A19C0-B6E1-465F-A734-2A0629249BB8}"/>
    <cellStyle name="Обычный 7 2 2 2 3 3" xfId="742" xr:uid="{B21FE2F7-DAD7-4E07-B9DB-35EDEC11F78A}"/>
    <cellStyle name="Обычный 7 2 2 2 3 3 2" xfId="1773" xr:uid="{72EA6873-CF4C-41B6-8E0D-B8F1B535A450}"/>
    <cellStyle name="Обычный 7 2 2 2 3 3 3" xfId="2800" xr:uid="{BA75DCA2-3B11-462C-B7BA-000FB59B73F7}"/>
    <cellStyle name="Обычный 7 2 2 2 3 4" xfId="916" xr:uid="{274FE06B-4120-4B9D-BF13-FD6C2A6C7B06}"/>
    <cellStyle name="Обычный 7 2 2 2 3 4 2" xfId="1944" xr:uid="{43238C32-E3CA-4122-B2F6-FF16CE125C7C}"/>
    <cellStyle name="Обычный 7 2 2 2 3 4 3" xfId="2971" xr:uid="{07510DE4-2142-464C-A133-21C7BDB19EDC}"/>
    <cellStyle name="Обычный 7 2 2 2 3 5" xfId="1259" xr:uid="{44B1654B-627A-4A89-BCDA-67EE37045C83}"/>
    <cellStyle name="Обычный 7 2 2 2 3 5 2" xfId="2286" xr:uid="{29645AD5-B077-47E1-B894-52FE5FBC88C8}"/>
    <cellStyle name="Обычный 7 2 2 2 3 5 3" xfId="3313" xr:uid="{13ACDB1F-EDEC-4416-BF3B-6FC81F3E0D7E}"/>
    <cellStyle name="Обычный 7 2 2 2 3 6" xfId="1430" xr:uid="{B7CEDCC4-B9FE-49E5-8050-45551C7FC4E1}"/>
    <cellStyle name="Обычный 7 2 2 2 3 7" xfId="2457" xr:uid="{3ECAA530-F0D3-46B2-81FB-94A0EA9DF254}"/>
    <cellStyle name="Обычный 7 2 2 2 3 8" xfId="397" xr:uid="{E55A13B0-1899-44D3-BD2B-0EEC3D7E7F5D}"/>
    <cellStyle name="Обычный 7 2 2 2 4" xfId="569" xr:uid="{C6DFB1F2-F1E4-479B-8090-7EF50FEE3CD7}"/>
    <cellStyle name="Обычный 7 2 2 2 4 2" xfId="1085" xr:uid="{7596C13F-11CF-41D6-814B-F0FF09FF000E}"/>
    <cellStyle name="Обычный 7 2 2 2 4 2 2" xfId="2113" xr:uid="{99043029-0B25-4712-9A93-6B5A1674ADCD}"/>
    <cellStyle name="Обычный 7 2 2 2 4 2 3" xfId="3140" xr:uid="{2F5AAF7A-5D9F-4235-8C53-1551BD762A63}"/>
    <cellStyle name="Обычный 7 2 2 2 4 3" xfId="1600" xr:uid="{70832AD4-1A51-4B2C-8491-D24456E33E39}"/>
    <cellStyle name="Обычный 7 2 2 2 4 4" xfId="2627" xr:uid="{BA5738B2-D49D-43CA-B57A-E57AB013B3D1}"/>
    <cellStyle name="Обычный 7 2 2 2 5" xfId="740" xr:uid="{E60AFE9A-D90F-48BB-AB9A-0ADBB26203BB}"/>
    <cellStyle name="Обычный 7 2 2 2 5 2" xfId="1771" xr:uid="{5377D68B-F34E-4CD5-97B0-95B3559D907E}"/>
    <cellStyle name="Обычный 7 2 2 2 5 3" xfId="2798" xr:uid="{6E73DC5A-449F-4114-A851-B00D121D80A6}"/>
    <cellStyle name="Обычный 7 2 2 2 6" xfId="914" xr:uid="{0E057E3E-8EFC-49AD-BDEC-ACBF05E3A62C}"/>
    <cellStyle name="Обычный 7 2 2 2 6 2" xfId="1942" xr:uid="{B41A6C23-6C11-406E-BF97-5E0778B51019}"/>
    <cellStyle name="Обычный 7 2 2 2 6 3" xfId="2969" xr:uid="{2FF58D57-F303-4AAB-B873-6424FD76DAA1}"/>
    <cellStyle name="Обычный 7 2 2 2 7" xfId="1257" xr:uid="{F8876E30-ECD5-4EB0-996C-6850059E2EEC}"/>
    <cellStyle name="Обычный 7 2 2 2 7 2" xfId="2284" xr:uid="{17ADCAF8-534F-4851-8719-B59C3045EE9B}"/>
    <cellStyle name="Обычный 7 2 2 2 7 3" xfId="3311" xr:uid="{A0E2F7E0-493A-4540-9C9E-3597DFBE247F}"/>
    <cellStyle name="Обычный 7 2 2 2 8" xfId="1428" xr:uid="{0A05057E-07E4-4F69-B115-4C1A0AF57563}"/>
    <cellStyle name="Обычный 7 2 2 2 9" xfId="2455" xr:uid="{639EF0E6-5CB8-4C9D-832C-31C01BA11366}"/>
    <cellStyle name="Обычный 7 2 2 3" xfId="216" xr:uid="{00000000-0005-0000-0000-0000C0000000}"/>
    <cellStyle name="Обычный 7 2 2 3 2" xfId="572" xr:uid="{A5FBF7B2-628C-4F7F-A4AA-DACDDD763C6C}"/>
    <cellStyle name="Обычный 7 2 2 3 2 2" xfId="1088" xr:uid="{FDAD2D00-3D2D-4755-B215-4144EDFD7349}"/>
    <cellStyle name="Обычный 7 2 2 3 2 2 2" xfId="2116" xr:uid="{379B19E0-5732-42F5-BCB4-5335E27AC2A0}"/>
    <cellStyle name="Обычный 7 2 2 3 2 2 3" xfId="3143" xr:uid="{EA1BF3FE-B819-4E51-A7E9-A53C882E3A64}"/>
    <cellStyle name="Обычный 7 2 2 3 2 3" xfId="1603" xr:uid="{B8D69CD9-1036-42E5-AF99-36FAF2F67B17}"/>
    <cellStyle name="Обычный 7 2 2 3 2 4" xfId="2630" xr:uid="{0B5697E3-E1B8-485F-A5BD-0CBA9CD8F85B}"/>
    <cellStyle name="Обычный 7 2 2 3 3" xfId="743" xr:uid="{1D56DF2C-114A-4797-B94F-F4C29730415D}"/>
    <cellStyle name="Обычный 7 2 2 3 3 2" xfId="1774" xr:uid="{2DA69D56-B885-4C65-B304-75CD362C41B3}"/>
    <cellStyle name="Обычный 7 2 2 3 3 3" xfId="2801" xr:uid="{EA6AAE4B-B0CA-4C23-A113-42BC0A505511}"/>
    <cellStyle name="Обычный 7 2 2 3 4" xfId="917" xr:uid="{8646E756-D1C4-4669-A3CB-16DA372A4D46}"/>
    <cellStyle name="Обычный 7 2 2 3 4 2" xfId="1945" xr:uid="{22748BF0-991C-4FFC-9E7A-73E8944F06EA}"/>
    <cellStyle name="Обычный 7 2 2 3 4 3" xfId="2972" xr:uid="{AE176E44-128A-4401-87B5-80B52A8ACBEA}"/>
    <cellStyle name="Обычный 7 2 2 3 5" xfId="1260" xr:uid="{E67B2635-2E78-42F3-9798-CCD6F9EC1DCE}"/>
    <cellStyle name="Обычный 7 2 2 3 5 2" xfId="2287" xr:uid="{5FD2E7EC-5A77-4F69-B83A-1120E0710E8D}"/>
    <cellStyle name="Обычный 7 2 2 3 5 3" xfId="3314" xr:uid="{75BCEBF3-2E6F-449B-B8EF-1AA36250ECDD}"/>
    <cellStyle name="Обычный 7 2 2 3 6" xfId="1431" xr:uid="{CE6AA95B-7364-40E4-B2E8-309487509808}"/>
    <cellStyle name="Обычный 7 2 2 3 7" xfId="2458" xr:uid="{8F4196A0-2C51-45C2-A942-BD8CF2E846A2}"/>
    <cellStyle name="Обычный 7 2 2 3 8" xfId="398" xr:uid="{7E305F21-5EBE-494F-AEC0-03F195EE292B}"/>
    <cellStyle name="Обычный 7 2 2 4" xfId="217" xr:uid="{00000000-0005-0000-0000-0000C1000000}"/>
    <cellStyle name="Обычный 7 2 2 4 2" xfId="573" xr:uid="{0EA6F104-CEA8-4D95-B017-DB2BD97C538A}"/>
    <cellStyle name="Обычный 7 2 2 4 2 2" xfId="1089" xr:uid="{ED2004DE-B9BB-41A5-9769-2BBC774AE52D}"/>
    <cellStyle name="Обычный 7 2 2 4 2 2 2" xfId="2117" xr:uid="{41D263FF-C793-4E53-94F2-1F2D3159ADF7}"/>
    <cellStyle name="Обычный 7 2 2 4 2 2 3" xfId="3144" xr:uid="{4D1BC82E-2AAA-490E-B8C2-B292E6BDC310}"/>
    <cellStyle name="Обычный 7 2 2 4 2 3" xfId="1604" xr:uid="{D3FFCC5F-3DC1-46F5-B6EB-BBD42B0852F1}"/>
    <cellStyle name="Обычный 7 2 2 4 2 4" xfId="2631" xr:uid="{A7C17010-6FCB-41BE-971A-0139DF5E5439}"/>
    <cellStyle name="Обычный 7 2 2 4 3" xfId="744" xr:uid="{DAD841DA-704D-41F9-A696-9E29B4C178CE}"/>
    <cellStyle name="Обычный 7 2 2 4 3 2" xfId="1775" xr:uid="{866467BF-9B1B-4895-A29F-04B576446A9F}"/>
    <cellStyle name="Обычный 7 2 2 4 3 3" xfId="2802" xr:uid="{C6E0BBCF-A311-4DFC-B0F9-A53357E71444}"/>
    <cellStyle name="Обычный 7 2 2 4 4" xfId="918" xr:uid="{E05F1CFF-13A8-4353-960C-25E67620303E}"/>
    <cellStyle name="Обычный 7 2 2 4 4 2" xfId="1946" xr:uid="{A6366A92-6E6E-41A9-AAE1-E7DA99B3C47F}"/>
    <cellStyle name="Обычный 7 2 2 4 4 3" xfId="2973" xr:uid="{DF2A64EC-BCCC-4886-92D6-D783101FF0CB}"/>
    <cellStyle name="Обычный 7 2 2 4 5" xfId="1261" xr:uid="{E855BCA0-2637-4C90-9F77-32E7AA1D982C}"/>
    <cellStyle name="Обычный 7 2 2 4 5 2" xfId="2288" xr:uid="{4B0AB016-6CC4-4C94-8266-B25688CF7CD9}"/>
    <cellStyle name="Обычный 7 2 2 4 5 3" xfId="3315" xr:uid="{3329ED87-E2E8-463A-8362-448142820DFB}"/>
    <cellStyle name="Обычный 7 2 2 4 6" xfId="1432" xr:uid="{E0C659D3-698D-4AE9-B894-37D79DB19C5A}"/>
    <cellStyle name="Обычный 7 2 2 4 7" xfId="2459" xr:uid="{12DE8ADC-EF2C-4EE0-BFB9-B0C9C671D5A8}"/>
    <cellStyle name="Обычный 7 2 2 4 8" xfId="399" xr:uid="{270F7B5F-4E83-4B6B-8799-AA7ACE30C83F}"/>
    <cellStyle name="Обычный 7 2 2 5" xfId="479" xr:uid="{584753E4-D4B0-4D79-94F1-54A3A0858DEE}"/>
    <cellStyle name="Обычный 7 2 2 5 2" xfId="995" xr:uid="{B10BF54C-00F8-48B3-9575-62761643E4D1}"/>
    <cellStyle name="Обычный 7 2 2 5 2 2" xfId="2023" xr:uid="{E0E45656-C39A-480F-8FC9-7EC3DDD3CADC}"/>
    <cellStyle name="Обычный 7 2 2 5 2 3" xfId="3050" xr:uid="{216FC074-C06A-4918-AC33-C02642EE1949}"/>
    <cellStyle name="Обычный 7 2 2 5 3" xfId="1510" xr:uid="{2940EC9E-D4A2-4474-A436-BF3D4955F980}"/>
    <cellStyle name="Обычный 7 2 2 5 4" xfId="2537" xr:uid="{829D6F85-8F5B-4014-9B2A-F8739B63A19C}"/>
    <cellStyle name="Обычный 7 2 2 6" xfId="650" xr:uid="{FF4E31D7-4863-4CCA-AB52-BF0A4460BF2A}"/>
    <cellStyle name="Обычный 7 2 2 6 2" xfId="1681" xr:uid="{6DE015B0-8251-486F-B762-56D7883B4702}"/>
    <cellStyle name="Обычный 7 2 2 6 3" xfId="2708" xr:uid="{5E029F81-C270-4277-B539-A672535B9C3D}"/>
    <cellStyle name="Обычный 7 2 2 7" xfId="824" xr:uid="{9E46C831-75D5-4B53-9C71-1A11D3CA12DD}"/>
    <cellStyle name="Обычный 7 2 2 7 2" xfId="1852" xr:uid="{683CF3CA-47D1-4E32-9EAD-22FD41778C0F}"/>
    <cellStyle name="Обычный 7 2 2 7 3" xfId="2879" xr:uid="{26E698B1-CC20-4AEC-BC5F-9B50C36E55DA}"/>
    <cellStyle name="Обычный 7 2 2 8" xfId="1167" xr:uid="{D93F49D6-5ADD-4F7B-BB58-8C7DAA8E5DC3}"/>
    <cellStyle name="Обычный 7 2 2 8 2" xfId="2194" xr:uid="{F11E3BA8-66B9-4FC5-B2E9-88772108D977}"/>
    <cellStyle name="Обычный 7 2 2 8 3" xfId="3221" xr:uid="{A72A319C-90E3-4EE7-88D7-28BEC768EECF}"/>
    <cellStyle name="Обычный 7 2 2 9" xfId="1338" xr:uid="{4CA2A0F7-BC37-4586-9553-3973722031E5}"/>
    <cellStyle name="Обычный 7 2 3" xfId="116" xr:uid="{00000000-0005-0000-0000-0000C2000000}"/>
    <cellStyle name="Обычный 7 2 3 10" xfId="2358" xr:uid="{045A4A85-B93A-4A45-89FC-883C201104A9}"/>
    <cellStyle name="Обычный 7 2 3 11" xfId="298" xr:uid="{4A14BE0B-06AE-4C52-A1F9-B242C9B6CB80}"/>
    <cellStyle name="Обычный 7 2 3 2" xfId="218" xr:uid="{00000000-0005-0000-0000-0000C3000000}"/>
    <cellStyle name="Обычный 7 2 3 2 10" xfId="400" xr:uid="{19EF45EC-E38F-4F07-8194-0CFFF7A75629}"/>
    <cellStyle name="Обычный 7 2 3 2 2" xfId="219" xr:uid="{00000000-0005-0000-0000-0000C4000000}"/>
    <cellStyle name="Обычный 7 2 3 2 2 2" xfId="575" xr:uid="{F9AD06DA-CD87-43AD-AC99-5FF359AD2AD1}"/>
    <cellStyle name="Обычный 7 2 3 2 2 2 2" xfId="1091" xr:uid="{8331E9CF-63DC-4E43-9E12-FCE23513C65F}"/>
    <cellStyle name="Обычный 7 2 3 2 2 2 2 2" xfId="2119" xr:uid="{C95B513C-2C2F-4E26-96EF-EC570413BCEE}"/>
    <cellStyle name="Обычный 7 2 3 2 2 2 2 3" xfId="3146" xr:uid="{100393BD-330B-44BD-AD31-EACA83CD12F3}"/>
    <cellStyle name="Обычный 7 2 3 2 2 2 3" xfId="1606" xr:uid="{F2ECB2C8-D801-45F0-827A-BAB5A39BEC50}"/>
    <cellStyle name="Обычный 7 2 3 2 2 2 4" xfId="2633" xr:uid="{6D574936-86D3-4960-8BF5-662FFAF5DE08}"/>
    <cellStyle name="Обычный 7 2 3 2 2 3" xfId="746" xr:uid="{A93D6D05-3774-4A92-86A6-1C706C89711B}"/>
    <cellStyle name="Обычный 7 2 3 2 2 3 2" xfId="1777" xr:uid="{67252DE0-3F05-4A4C-B1CA-52E238A02803}"/>
    <cellStyle name="Обычный 7 2 3 2 2 3 3" xfId="2804" xr:uid="{9A7F00D4-8B59-45EB-9F9F-AA2D5468D00E}"/>
    <cellStyle name="Обычный 7 2 3 2 2 4" xfId="920" xr:uid="{17CAA150-0CB9-4DD1-802C-891732EDD944}"/>
    <cellStyle name="Обычный 7 2 3 2 2 4 2" xfId="1948" xr:uid="{3CB3AF24-4F0F-4DC5-9FF4-0BAFD7107566}"/>
    <cellStyle name="Обычный 7 2 3 2 2 4 3" xfId="2975" xr:uid="{B16A7D29-0D1F-4FAF-87A7-A12C1369505A}"/>
    <cellStyle name="Обычный 7 2 3 2 2 5" xfId="1263" xr:uid="{90A9F940-94D4-4C9D-BDBB-6884BBED0185}"/>
    <cellStyle name="Обычный 7 2 3 2 2 5 2" xfId="2290" xr:uid="{4231EBCA-3106-4BFA-A584-44FA306C4814}"/>
    <cellStyle name="Обычный 7 2 3 2 2 5 3" xfId="3317" xr:uid="{C65AA736-49D2-48DA-916F-F7660EB0BC59}"/>
    <cellStyle name="Обычный 7 2 3 2 2 6" xfId="1434" xr:uid="{2897F6AB-0928-4024-B6FC-B16B3509D09D}"/>
    <cellStyle name="Обычный 7 2 3 2 2 7" xfId="2461" xr:uid="{FE085238-32CF-41F5-8DDC-4A253B4719B4}"/>
    <cellStyle name="Обычный 7 2 3 2 2 8" xfId="401" xr:uid="{98534994-9C22-4126-A00D-C6CAAB2AA36A}"/>
    <cellStyle name="Обычный 7 2 3 2 3" xfId="220" xr:uid="{00000000-0005-0000-0000-0000C5000000}"/>
    <cellStyle name="Обычный 7 2 3 2 3 2" xfId="576" xr:uid="{7AF7CD4A-7E82-46AE-B9C2-757D76E614FC}"/>
    <cellStyle name="Обычный 7 2 3 2 3 2 2" xfId="1092" xr:uid="{BA7C4C2E-D19C-4657-95B2-4E3DE6BD0BB4}"/>
    <cellStyle name="Обычный 7 2 3 2 3 2 2 2" xfId="2120" xr:uid="{4E9C78D2-5866-42F1-B638-FF5E82C67205}"/>
    <cellStyle name="Обычный 7 2 3 2 3 2 2 3" xfId="3147" xr:uid="{D7FA2992-F23B-4308-9F8C-E854BAA006DC}"/>
    <cellStyle name="Обычный 7 2 3 2 3 2 3" xfId="1607" xr:uid="{E20304B4-8714-4267-B363-C4F5F9B10706}"/>
    <cellStyle name="Обычный 7 2 3 2 3 2 4" xfId="2634" xr:uid="{59DDDAE2-3559-4DA4-9AAF-8D5FBF983FA4}"/>
    <cellStyle name="Обычный 7 2 3 2 3 3" xfId="747" xr:uid="{5D713805-C70A-41C4-A599-EFDA1344C67A}"/>
    <cellStyle name="Обычный 7 2 3 2 3 3 2" xfId="1778" xr:uid="{0DFDC231-51D8-41F1-9A0F-6BF306175482}"/>
    <cellStyle name="Обычный 7 2 3 2 3 3 3" xfId="2805" xr:uid="{450E9EF5-6D55-4906-9231-0C2E2B27B59E}"/>
    <cellStyle name="Обычный 7 2 3 2 3 4" xfId="921" xr:uid="{15DE6498-3927-4544-A9D6-1A2DF48923E2}"/>
    <cellStyle name="Обычный 7 2 3 2 3 4 2" xfId="1949" xr:uid="{9CB0C239-7F97-4041-9F65-1B0E9BBFABC9}"/>
    <cellStyle name="Обычный 7 2 3 2 3 4 3" xfId="2976" xr:uid="{AD61BA88-CD7D-45FF-9CDF-C6F28F972D7C}"/>
    <cellStyle name="Обычный 7 2 3 2 3 5" xfId="1264" xr:uid="{E4995BAE-F686-4AB0-A1B5-365FE47E23E1}"/>
    <cellStyle name="Обычный 7 2 3 2 3 5 2" xfId="2291" xr:uid="{50EF974A-E896-421A-946A-0D671DA91A6C}"/>
    <cellStyle name="Обычный 7 2 3 2 3 5 3" xfId="3318" xr:uid="{E9043F12-E69B-4F6B-AA7A-48DB9C85A4DE}"/>
    <cellStyle name="Обычный 7 2 3 2 3 6" xfId="1435" xr:uid="{197E426C-F5BB-4ADC-AF11-B33536546A48}"/>
    <cellStyle name="Обычный 7 2 3 2 3 7" xfId="2462" xr:uid="{A4326403-7EDB-47F1-9E15-AA645E6E426C}"/>
    <cellStyle name="Обычный 7 2 3 2 3 8" xfId="402" xr:uid="{4267E1C6-C7A0-40C5-AE2C-9C967A022FD8}"/>
    <cellStyle name="Обычный 7 2 3 2 4" xfId="574" xr:uid="{DF7B87E7-77A9-4390-B5FC-8C7EBED9EE66}"/>
    <cellStyle name="Обычный 7 2 3 2 4 2" xfId="1090" xr:uid="{E977F197-8757-4BD4-89F0-EDE488D60836}"/>
    <cellStyle name="Обычный 7 2 3 2 4 2 2" xfId="2118" xr:uid="{FD3BE6A5-2E28-4323-AA13-42C3057512D5}"/>
    <cellStyle name="Обычный 7 2 3 2 4 2 3" xfId="3145" xr:uid="{6F39A494-8178-4B28-991C-DFAF4F0329CE}"/>
    <cellStyle name="Обычный 7 2 3 2 4 3" xfId="1605" xr:uid="{CCC0B167-BADC-473D-B9E3-FE2C456856D6}"/>
    <cellStyle name="Обычный 7 2 3 2 4 4" xfId="2632" xr:uid="{5F6EA620-C0B5-45E4-B018-206F4EF9C89B}"/>
    <cellStyle name="Обычный 7 2 3 2 5" xfId="745" xr:uid="{0A144FC1-815E-4CCD-8171-B0774A42CFFC}"/>
    <cellStyle name="Обычный 7 2 3 2 5 2" xfId="1776" xr:uid="{CDD975C7-5454-48D1-A719-17B960AA34AA}"/>
    <cellStyle name="Обычный 7 2 3 2 5 3" xfId="2803" xr:uid="{466D99B1-E09B-43A7-89FD-1FABEC16572B}"/>
    <cellStyle name="Обычный 7 2 3 2 6" xfId="919" xr:uid="{88F33412-5718-47B9-B8F4-9373D301D275}"/>
    <cellStyle name="Обычный 7 2 3 2 6 2" xfId="1947" xr:uid="{C5F19E53-F623-4F0D-A328-FFBFF07BEA92}"/>
    <cellStyle name="Обычный 7 2 3 2 6 3" xfId="2974" xr:uid="{80909EA4-9DA2-4B76-93B7-F7EC22993C13}"/>
    <cellStyle name="Обычный 7 2 3 2 7" xfId="1262" xr:uid="{DCF9F81C-93DC-4078-B4DC-FBBC8C412048}"/>
    <cellStyle name="Обычный 7 2 3 2 7 2" xfId="2289" xr:uid="{6C7C031A-782C-4C87-9A8C-B70055552CCE}"/>
    <cellStyle name="Обычный 7 2 3 2 7 3" xfId="3316" xr:uid="{58F5E5ED-61BB-4FEE-9E31-973223BEA2CB}"/>
    <cellStyle name="Обычный 7 2 3 2 8" xfId="1433" xr:uid="{109E814F-D26D-458D-BBE6-93338EE516C9}"/>
    <cellStyle name="Обычный 7 2 3 2 9" xfId="2460" xr:uid="{37B85E59-6488-4251-A3FA-2858DD4A61F1}"/>
    <cellStyle name="Обычный 7 2 3 3" xfId="221" xr:uid="{00000000-0005-0000-0000-0000C6000000}"/>
    <cellStyle name="Обычный 7 2 3 3 2" xfId="577" xr:uid="{D8911DE8-0F24-4567-A828-85BFBB58EFB3}"/>
    <cellStyle name="Обычный 7 2 3 3 2 2" xfId="1093" xr:uid="{1F7E2F14-A122-4120-9873-76484F013B5A}"/>
    <cellStyle name="Обычный 7 2 3 3 2 2 2" xfId="2121" xr:uid="{2CF575EE-1F8B-4F49-AF03-E370F23CDEA5}"/>
    <cellStyle name="Обычный 7 2 3 3 2 2 3" xfId="3148" xr:uid="{0A660F4C-6208-4FC5-94EA-82F8A4704987}"/>
    <cellStyle name="Обычный 7 2 3 3 2 3" xfId="1608" xr:uid="{7531C351-C3B9-40F3-8480-415D02F0AE0C}"/>
    <cellStyle name="Обычный 7 2 3 3 2 4" xfId="2635" xr:uid="{39F6613E-B1C9-4FBE-A5BB-AB8EEB622B90}"/>
    <cellStyle name="Обычный 7 2 3 3 3" xfId="748" xr:uid="{800E058E-0CB7-4BB2-A82D-48D3B1994C31}"/>
    <cellStyle name="Обычный 7 2 3 3 3 2" xfId="1779" xr:uid="{B1A0A18A-7055-4CA7-A9B8-8CA7E9AF5B50}"/>
    <cellStyle name="Обычный 7 2 3 3 3 3" xfId="2806" xr:uid="{FECF3EEA-7093-4679-96DB-943E82902119}"/>
    <cellStyle name="Обычный 7 2 3 3 4" xfId="922" xr:uid="{0A04C0F6-16A3-401A-BE83-077E4841F36B}"/>
    <cellStyle name="Обычный 7 2 3 3 4 2" xfId="1950" xr:uid="{2CD6A90F-6B83-4CD1-9D17-56CB0B04000E}"/>
    <cellStyle name="Обычный 7 2 3 3 4 3" xfId="2977" xr:uid="{0E41D93B-C454-4037-A4D8-5CC980B2A400}"/>
    <cellStyle name="Обычный 7 2 3 3 5" xfId="1265" xr:uid="{FBC02EF5-E252-4E45-B600-35C7492770EE}"/>
    <cellStyle name="Обычный 7 2 3 3 5 2" xfId="2292" xr:uid="{9C08339D-47EE-4DB5-843B-CAFE63A5549F}"/>
    <cellStyle name="Обычный 7 2 3 3 5 3" xfId="3319" xr:uid="{81C20E77-CBBB-4B37-A87F-C555AB340F88}"/>
    <cellStyle name="Обычный 7 2 3 3 6" xfId="1436" xr:uid="{A8B9CA4B-7BB6-4227-AA24-864B92AB75C8}"/>
    <cellStyle name="Обычный 7 2 3 3 7" xfId="2463" xr:uid="{DF2CF3F1-30BA-4AE2-89B5-23784266F9EF}"/>
    <cellStyle name="Обычный 7 2 3 3 8" xfId="403" xr:uid="{89A973C9-30D6-4F32-B97C-D371556A8A0D}"/>
    <cellStyle name="Обычный 7 2 3 4" xfId="222" xr:uid="{00000000-0005-0000-0000-0000C7000000}"/>
    <cellStyle name="Обычный 7 2 3 4 2" xfId="578" xr:uid="{A414E78A-0C2A-40C6-9987-0AA118316AF9}"/>
    <cellStyle name="Обычный 7 2 3 4 2 2" xfId="1094" xr:uid="{5E460D9B-24F2-4FE2-88B4-D78EAA199803}"/>
    <cellStyle name="Обычный 7 2 3 4 2 2 2" xfId="2122" xr:uid="{9AC90493-57E1-4EF0-9026-3C8C2640CB2C}"/>
    <cellStyle name="Обычный 7 2 3 4 2 2 3" xfId="3149" xr:uid="{8D23D6EA-C4AD-4E7D-8715-021F4CC64EB5}"/>
    <cellStyle name="Обычный 7 2 3 4 2 3" xfId="1609" xr:uid="{AF0C7369-1A08-40AD-B97D-1E3BE2A06525}"/>
    <cellStyle name="Обычный 7 2 3 4 2 4" xfId="2636" xr:uid="{21F6ECD3-0018-4012-82FC-E012C2B6683E}"/>
    <cellStyle name="Обычный 7 2 3 4 3" xfId="749" xr:uid="{42760BE7-7589-41CC-A888-49DB14627C00}"/>
    <cellStyle name="Обычный 7 2 3 4 3 2" xfId="1780" xr:uid="{42A65C6E-8B02-4407-9975-9EF778096232}"/>
    <cellStyle name="Обычный 7 2 3 4 3 3" xfId="2807" xr:uid="{2234B3AB-601C-488F-A2EE-9EAA67B953D6}"/>
    <cellStyle name="Обычный 7 2 3 4 4" xfId="923" xr:uid="{9D2AD4F8-2EC4-4CA4-B01C-B4BC651E3D21}"/>
    <cellStyle name="Обычный 7 2 3 4 4 2" xfId="1951" xr:uid="{B7944C6F-DB95-4433-9FDF-BE93D2C5488D}"/>
    <cellStyle name="Обычный 7 2 3 4 4 3" xfId="2978" xr:uid="{7ED7571B-BFC4-4C58-8F32-FF372A532C2A}"/>
    <cellStyle name="Обычный 7 2 3 4 5" xfId="1266" xr:uid="{9CD665B6-A959-4A9F-8805-A236EE66ACFC}"/>
    <cellStyle name="Обычный 7 2 3 4 5 2" xfId="2293" xr:uid="{831A889A-8104-47BE-BDB4-D70B803EC49C}"/>
    <cellStyle name="Обычный 7 2 3 4 5 3" xfId="3320" xr:uid="{CC5E7199-5614-41BD-949B-1C96D6BF7DDB}"/>
    <cellStyle name="Обычный 7 2 3 4 6" xfId="1437" xr:uid="{3298A0C6-3F90-4E93-8E22-ADB3923D8B78}"/>
    <cellStyle name="Обычный 7 2 3 4 7" xfId="2464" xr:uid="{086930DC-BB3C-4664-8FC7-0D5B2169946F}"/>
    <cellStyle name="Обычный 7 2 3 4 8" xfId="404" xr:uid="{26B296CE-5E42-4A2E-8F0C-2CE9BDE51EBA}"/>
    <cellStyle name="Обычный 7 2 3 5" xfId="472" xr:uid="{7B247D69-0D11-486D-A05E-D128BBFEA84B}"/>
    <cellStyle name="Обычный 7 2 3 5 2" xfId="988" xr:uid="{93543228-43E8-4274-8B63-3952DFE840EF}"/>
    <cellStyle name="Обычный 7 2 3 5 2 2" xfId="2016" xr:uid="{E30A824F-7CA8-4011-88EC-C970AB694420}"/>
    <cellStyle name="Обычный 7 2 3 5 2 3" xfId="3043" xr:uid="{E7284446-D73B-48A2-A365-15ADBBF69B61}"/>
    <cellStyle name="Обычный 7 2 3 5 3" xfId="1503" xr:uid="{9B6CB503-365A-4F39-BF92-60B79A7A32A1}"/>
    <cellStyle name="Обычный 7 2 3 5 4" xfId="2530" xr:uid="{0F9C5C37-5451-4DD1-9776-DB3F5B8681D8}"/>
    <cellStyle name="Обычный 7 2 3 6" xfId="643" xr:uid="{316156C6-6203-450E-B688-430947FF4CB3}"/>
    <cellStyle name="Обычный 7 2 3 6 2" xfId="1674" xr:uid="{FE12181D-9CEB-4AD5-A4CA-345B55BA95F5}"/>
    <cellStyle name="Обычный 7 2 3 6 3" xfId="2701" xr:uid="{16E2404F-3930-46B9-AC33-5228808391E5}"/>
    <cellStyle name="Обычный 7 2 3 7" xfId="817" xr:uid="{6DEAE85C-178F-4717-BF63-CE7316AA2604}"/>
    <cellStyle name="Обычный 7 2 3 7 2" xfId="1845" xr:uid="{A4E0DD2D-F3FD-4DD2-A420-336B2EBB5834}"/>
    <cellStyle name="Обычный 7 2 3 7 3" xfId="2872" xr:uid="{B229B5DF-244A-49B1-BE86-9F185DCAEF86}"/>
    <cellStyle name="Обычный 7 2 3 8" xfId="1160" xr:uid="{F750573D-F911-49E6-B39B-C270FEC53496}"/>
    <cellStyle name="Обычный 7 2 3 8 2" xfId="2187" xr:uid="{0B689D9C-7B33-4ACE-B697-47ECE1165E7F}"/>
    <cellStyle name="Обычный 7 2 3 8 3" xfId="3214" xr:uid="{E6DEDCB6-6154-4BBB-8F03-4419F78EFD21}"/>
    <cellStyle name="Обычный 7 2 3 9" xfId="1331" xr:uid="{4EE0C721-202E-4532-98D9-E27EF708E9A9}"/>
    <cellStyle name="Обычный 7 2 4" xfId="223" xr:uid="{00000000-0005-0000-0000-0000C8000000}"/>
    <cellStyle name="Обычный 7 2 4 10" xfId="405" xr:uid="{356DCC67-4F11-4787-B62C-1489F6A729E3}"/>
    <cellStyle name="Обычный 7 2 4 2" xfId="224" xr:uid="{00000000-0005-0000-0000-0000C9000000}"/>
    <cellStyle name="Обычный 7 2 4 2 2" xfId="580" xr:uid="{EECF39B9-210A-4953-A6D0-0D8282041705}"/>
    <cellStyle name="Обычный 7 2 4 2 2 2" xfId="1096" xr:uid="{9E59A19F-AD3F-4A70-BCAC-89814003AE49}"/>
    <cellStyle name="Обычный 7 2 4 2 2 2 2" xfId="2124" xr:uid="{9BD8AF8E-A40F-477F-9716-C944AACA4A90}"/>
    <cellStyle name="Обычный 7 2 4 2 2 2 3" xfId="3151" xr:uid="{E9E416EB-D666-4453-8928-363AC5DC8B90}"/>
    <cellStyle name="Обычный 7 2 4 2 2 3" xfId="1611" xr:uid="{AA855A40-7155-472B-BFE0-109F9B5E26DC}"/>
    <cellStyle name="Обычный 7 2 4 2 2 4" xfId="2638" xr:uid="{950DA201-EEA3-4E94-9EF0-A63A8E7EB397}"/>
    <cellStyle name="Обычный 7 2 4 2 3" xfId="751" xr:uid="{519A4D43-5C7C-49AF-9F18-F464EF06353A}"/>
    <cellStyle name="Обычный 7 2 4 2 3 2" xfId="1782" xr:uid="{347930FE-1D29-49E7-9BC9-772AE5E6944C}"/>
    <cellStyle name="Обычный 7 2 4 2 3 3" xfId="2809" xr:uid="{A7B39371-CE43-4C14-BED0-3436AA431083}"/>
    <cellStyle name="Обычный 7 2 4 2 4" xfId="925" xr:uid="{678FDD8A-1648-4E7F-A608-86B58FD98E70}"/>
    <cellStyle name="Обычный 7 2 4 2 4 2" xfId="1953" xr:uid="{C3E61CA6-8027-42CE-8342-8FD464428610}"/>
    <cellStyle name="Обычный 7 2 4 2 4 3" xfId="2980" xr:uid="{829C785C-0498-4D86-B7CA-1A25DC275AEF}"/>
    <cellStyle name="Обычный 7 2 4 2 5" xfId="1268" xr:uid="{E399A1F1-5B9A-455B-A9EA-0565990CE4A8}"/>
    <cellStyle name="Обычный 7 2 4 2 5 2" xfId="2295" xr:uid="{D7D7C72A-EA74-421E-ABDE-E5669C950713}"/>
    <cellStyle name="Обычный 7 2 4 2 5 3" xfId="3322" xr:uid="{2AE70A64-202B-43DE-BF8B-795FFC225409}"/>
    <cellStyle name="Обычный 7 2 4 2 6" xfId="1439" xr:uid="{6C77E1E6-A102-4725-92EE-20F25C6936F2}"/>
    <cellStyle name="Обычный 7 2 4 2 7" xfId="2466" xr:uid="{6485125B-90E1-421F-AFAD-E3321D54FD24}"/>
    <cellStyle name="Обычный 7 2 4 2 8" xfId="406" xr:uid="{B3C8986C-CF52-4273-87BE-E4EB42D4C654}"/>
    <cellStyle name="Обычный 7 2 4 3" xfId="225" xr:uid="{00000000-0005-0000-0000-0000CA000000}"/>
    <cellStyle name="Обычный 7 2 4 3 2" xfId="581" xr:uid="{1FC79626-E0FE-459B-A33E-956FF307BBC4}"/>
    <cellStyle name="Обычный 7 2 4 3 2 2" xfId="1097" xr:uid="{59922882-DAA0-45B3-B395-DDA666A5322C}"/>
    <cellStyle name="Обычный 7 2 4 3 2 2 2" xfId="2125" xr:uid="{AAF23B6F-6458-4BDB-9B77-44F0D731FC79}"/>
    <cellStyle name="Обычный 7 2 4 3 2 2 3" xfId="3152" xr:uid="{7E009E34-E5BF-4F51-A83A-47F8095B3349}"/>
    <cellStyle name="Обычный 7 2 4 3 2 3" xfId="1612" xr:uid="{4C61CFB7-96C6-4C73-9FE7-3CD23DED5CDD}"/>
    <cellStyle name="Обычный 7 2 4 3 2 4" xfId="2639" xr:uid="{5A66B991-3140-4CF1-ABFE-CDDFAAD1F137}"/>
    <cellStyle name="Обычный 7 2 4 3 3" xfId="752" xr:uid="{77C91842-84FD-4746-807B-B15F3E4B5E01}"/>
    <cellStyle name="Обычный 7 2 4 3 3 2" xfId="1783" xr:uid="{E94C1286-14ED-426E-8C4E-0D8A663FBB61}"/>
    <cellStyle name="Обычный 7 2 4 3 3 3" xfId="2810" xr:uid="{53B136A8-6D9E-4B86-8D18-DE127DE3BE52}"/>
    <cellStyle name="Обычный 7 2 4 3 4" xfId="926" xr:uid="{20688E0E-4165-476D-AA72-1AEB712B91B5}"/>
    <cellStyle name="Обычный 7 2 4 3 4 2" xfId="1954" xr:uid="{2B3B8144-DDC4-4FE4-8952-5C0CBC32A4EF}"/>
    <cellStyle name="Обычный 7 2 4 3 4 3" xfId="2981" xr:uid="{2AF0EAB7-E116-48F5-8716-6B828183EAD9}"/>
    <cellStyle name="Обычный 7 2 4 3 5" xfId="1269" xr:uid="{768C04CF-1EA9-4F7C-8F96-62E510B15F43}"/>
    <cellStyle name="Обычный 7 2 4 3 5 2" xfId="2296" xr:uid="{AB4EFE0E-FB33-45E6-9651-E4BDCAE0F672}"/>
    <cellStyle name="Обычный 7 2 4 3 5 3" xfId="3323" xr:uid="{BF0C2C1F-C683-4F52-86FF-58D179882FC9}"/>
    <cellStyle name="Обычный 7 2 4 3 6" xfId="1440" xr:uid="{50D5D4C9-F308-4015-A076-BBC9BBAD7809}"/>
    <cellStyle name="Обычный 7 2 4 3 7" xfId="2467" xr:uid="{98AC5A25-DC67-4D9B-85D5-74AEB0CA736F}"/>
    <cellStyle name="Обычный 7 2 4 3 8" xfId="407" xr:uid="{2B4809F8-AC16-4DE6-B2D2-7FB7C43E726D}"/>
    <cellStyle name="Обычный 7 2 4 4" xfId="579" xr:uid="{68ED13AF-2ABE-427E-8ED6-F9B1282E96A3}"/>
    <cellStyle name="Обычный 7 2 4 4 2" xfId="1095" xr:uid="{4DDA0342-F469-4AFC-AEFF-4B903913361E}"/>
    <cellStyle name="Обычный 7 2 4 4 2 2" xfId="2123" xr:uid="{1C5DFA39-2CF6-4696-AF16-F3F648D62026}"/>
    <cellStyle name="Обычный 7 2 4 4 2 3" xfId="3150" xr:uid="{C81D68D9-8144-4A52-9AC5-A19E81B60D07}"/>
    <cellStyle name="Обычный 7 2 4 4 3" xfId="1610" xr:uid="{C7118FF2-20B5-411B-8476-59026D05119F}"/>
    <cellStyle name="Обычный 7 2 4 4 4" xfId="2637" xr:uid="{9F8F5D05-5EFE-4735-A6A8-A7793BF6860A}"/>
    <cellStyle name="Обычный 7 2 4 5" xfId="750" xr:uid="{30B3DE7E-22DC-443E-9844-93B263C529F9}"/>
    <cellStyle name="Обычный 7 2 4 5 2" xfId="1781" xr:uid="{9D878DE2-1E59-424C-969C-3F3B7ED9F333}"/>
    <cellStyle name="Обычный 7 2 4 5 3" xfId="2808" xr:uid="{3FC3F65D-D80A-40AC-B8B0-91379CD3ED27}"/>
    <cellStyle name="Обычный 7 2 4 6" xfId="924" xr:uid="{CBB943F0-C0AC-4C13-BB1A-8565304EBC7B}"/>
    <cellStyle name="Обычный 7 2 4 6 2" xfId="1952" xr:uid="{36D011DB-E5DD-434D-B670-69B3523C1C9B}"/>
    <cellStyle name="Обычный 7 2 4 6 3" xfId="2979" xr:uid="{9E2A582A-D0CB-426D-BB98-DE00F94A3120}"/>
    <cellStyle name="Обычный 7 2 4 7" xfId="1267" xr:uid="{612DF2E8-D6E6-41C0-B390-4EC2302DB792}"/>
    <cellStyle name="Обычный 7 2 4 7 2" xfId="2294" xr:uid="{AA59AD24-DD64-4A35-B4F1-CE48316FA93A}"/>
    <cellStyle name="Обычный 7 2 4 7 3" xfId="3321" xr:uid="{0D13796E-D74B-47C8-AFE5-3D9869B7CA8B}"/>
    <cellStyle name="Обычный 7 2 4 8" xfId="1438" xr:uid="{7BC8000C-BCA2-4BC6-83C2-B9C8E6978590}"/>
    <cellStyle name="Обычный 7 2 4 9" xfId="2465" xr:uid="{4212CF28-A700-4CB6-B167-9CB600FDF685}"/>
    <cellStyle name="Обычный 7 2 5" xfId="226" xr:uid="{00000000-0005-0000-0000-0000CB000000}"/>
    <cellStyle name="Обычный 7 2 5 2" xfId="582" xr:uid="{786EB12C-F646-4F50-9A5F-10DFBD440DE1}"/>
    <cellStyle name="Обычный 7 2 5 2 2" xfId="1098" xr:uid="{EB6A6530-CF0E-4A5B-B4DB-27FB49C9E96C}"/>
    <cellStyle name="Обычный 7 2 5 2 2 2" xfId="2126" xr:uid="{DFA8CFB7-D0FC-424A-B3CC-4D91F61C7BE9}"/>
    <cellStyle name="Обычный 7 2 5 2 2 3" xfId="3153" xr:uid="{EFD0F408-435E-48FE-9A66-0E42227DE8A1}"/>
    <cellStyle name="Обычный 7 2 5 2 3" xfId="1613" xr:uid="{199E4277-8B98-4911-A076-CAF63870C38D}"/>
    <cellStyle name="Обычный 7 2 5 2 4" xfId="2640" xr:uid="{85F1E5B7-2D75-442C-BF75-6C384967F909}"/>
    <cellStyle name="Обычный 7 2 5 3" xfId="753" xr:uid="{16DCCC45-3713-48C7-9988-E8B690D04171}"/>
    <cellStyle name="Обычный 7 2 5 3 2" xfId="1784" xr:uid="{63289DDF-1C43-4974-89FD-974AC69109ED}"/>
    <cellStyle name="Обычный 7 2 5 3 3" xfId="2811" xr:uid="{492C4F32-7413-448D-AD46-D82C44D9E986}"/>
    <cellStyle name="Обычный 7 2 5 4" xfId="927" xr:uid="{9134DDC1-0C68-4230-92C4-07CEEEE4F288}"/>
    <cellStyle name="Обычный 7 2 5 4 2" xfId="1955" xr:uid="{38FCB11A-38BD-4DC0-8E45-45033A1B8F80}"/>
    <cellStyle name="Обычный 7 2 5 4 3" xfId="2982" xr:uid="{38E4DB23-F519-4EA3-9404-10D9547561C3}"/>
    <cellStyle name="Обычный 7 2 5 5" xfId="1270" xr:uid="{D9CF7643-1329-4FA7-87C8-8F6488D68494}"/>
    <cellStyle name="Обычный 7 2 5 5 2" xfId="2297" xr:uid="{CBA06CAE-732C-4FA7-BB58-F8506B61C811}"/>
    <cellStyle name="Обычный 7 2 5 5 3" xfId="3324" xr:uid="{6473947E-CCEE-4051-9DAB-257020AB2D1E}"/>
    <cellStyle name="Обычный 7 2 5 6" xfId="1441" xr:uid="{DA3843A8-393C-4EAF-8EBE-80126ECF8578}"/>
    <cellStyle name="Обычный 7 2 5 7" xfId="2468" xr:uid="{7EBAE23B-BAD1-4677-8708-7F9912CB2429}"/>
    <cellStyle name="Обычный 7 2 5 8" xfId="408" xr:uid="{42216393-AE37-4907-9782-804B39CB23CB}"/>
    <cellStyle name="Обычный 7 2 6" xfId="227" xr:uid="{00000000-0005-0000-0000-0000CC000000}"/>
    <cellStyle name="Обычный 7 2 6 2" xfId="583" xr:uid="{0CF56F79-8839-4D0E-AF6E-AEF957201F9E}"/>
    <cellStyle name="Обычный 7 2 6 2 2" xfId="1099" xr:uid="{BE3F7C0D-1F5D-4A57-B4CE-A6EB0743EA55}"/>
    <cellStyle name="Обычный 7 2 6 2 2 2" xfId="2127" xr:uid="{287F0A03-0739-4630-AF53-A2B700B44BD1}"/>
    <cellStyle name="Обычный 7 2 6 2 2 3" xfId="3154" xr:uid="{60A23AFD-B42E-4DA9-9E3B-A40B6E9A63A1}"/>
    <cellStyle name="Обычный 7 2 6 2 3" xfId="1614" xr:uid="{FA8B04D9-4F05-4EC8-A2D2-1E74AC426949}"/>
    <cellStyle name="Обычный 7 2 6 2 4" xfId="2641" xr:uid="{C285F4F6-EA0F-4BA1-92A1-F6BDF8A9045C}"/>
    <cellStyle name="Обычный 7 2 6 3" xfId="754" xr:uid="{BA3BC143-B880-4048-AB3B-95FEB7FC6CD0}"/>
    <cellStyle name="Обычный 7 2 6 3 2" xfId="1785" xr:uid="{B27E69CB-FD6C-4483-BDEB-F6EB3211E76E}"/>
    <cellStyle name="Обычный 7 2 6 3 3" xfId="2812" xr:uid="{03AFA3CA-4339-4490-B080-860CA06CBF02}"/>
    <cellStyle name="Обычный 7 2 6 4" xfId="928" xr:uid="{6F1DEC89-25C7-4C8E-809A-4CF37B31F314}"/>
    <cellStyle name="Обычный 7 2 6 4 2" xfId="1956" xr:uid="{B15188F9-60FD-410A-B943-9EDB80867318}"/>
    <cellStyle name="Обычный 7 2 6 4 3" xfId="2983" xr:uid="{4D991F29-5454-4B1D-AC6D-AB49465E48AE}"/>
    <cellStyle name="Обычный 7 2 6 5" xfId="1271" xr:uid="{57524FAC-2243-441E-8C76-99DEE88391C6}"/>
    <cellStyle name="Обычный 7 2 6 5 2" xfId="2298" xr:uid="{192CB5E3-3EF6-40ED-8650-A6E6701DC9FF}"/>
    <cellStyle name="Обычный 7 2 6 5 3" xfId="3325" xr:uid="{A7902923-D271-4427-AC4A-6C3BB38AA709}"/>
    <cellStyle name="Обычный 7 2 6 6" xfId="1442" xr:uid="{6A5B64CC-4374-4BCF-AF0B-99E2EFF6D3A3}"/>
    <cellStyle name="Обычный 7 2 6 7" xfId="2469" xr:uid="{628B8B79-A2FB-4B6F-B4B7-6FA1A2A34E7A}"/>
    <cellStyle name="Обычный 7 2 6 8" xfId="409" xr:uid="{57708A05-0CC5-4E03-866F-2BDC2A79BAC0}"/>
    <cellStyle name="Обычный 7 2 7" xfId="228" xr:uid="{00000000-0005-0000-0000-0000CD000000}"/>
    <cellStyle name="Обычный 7 2 7 2" xfId="584" xr:uid="{7825F107-7069-4A8C-BD57-BE64E0248C02}"/>
    <cellStyle name="Обычный 7 2 7 2 2" xfId="1100" xr:uid="{08463FD1-98D9-4B2D-BE02-63E8D033DB6A}"/>
    <cellStyle name="Обычный 7 2 7 2 2 2" xfId="2128" xr:uid="{33F528DE-9BE7-4BA3-9399-2EA9141AFA7D}"/>
    <cellStyle name="Обычный 7 2 7 2 2 3" xfId="3155" xr:uid="{79DE4AC1-9F75-496A-B874-C83A6C8BFD45}"/>
    <cellStyle name="Обычный 7 2 7 2 3" xfId="1615" xr:uid="{68B042FD-7EA8-46F9-AD01-86DA1B371085}"/>
    <cellStyle name="Обычный 7 2 7 2 4" xfId="2642" xr:uid="{049C37A0-063C-4CB7-9F9B-D87293D781EB}"/>
    <cellStyle name="Обычный 7 2 7 3" xfId="755" xr:uid="{0F50E46D-FBD1-4792-856A-F2A222DFAC4E}"/>
    <cellStyle name="Обычный 7 2 7 3 2" xfId="1786" xr:uid="{7DCA1766-609D-478B-BC56-73D5E32306D2}"/>
    <cellStyle name="Обычный 7 2 7 3 3" xfId="2813" xr:uid="{86E591DD-A082-456C-AC87-3F4B5C504123}"/>
    <cellStyle name="Обычный 7 2 7 4" xfId="929" xr:uid="{96C182E1-B838-49BF-A0F9-51D063E82290}"/>
    <cellStyle name="Обычный 7 2 7 4 2" xfId="1957" xr:uid="{CF546D92-F405-4224-A96B-51F064055BEF}"/>
    <cellStyle name="Обычный 7 2 7 4 3" xfId="2984" xr:uid="{13130104-9249-40D8-986B-A8F89C7051C2}"/>
    <cellStyle name="Обычный 7 2 7 5" xfId="1272" xr:uid="{58C89143-3EB8-41F5-A68D-A56126395E6F}"/>
    <cellStyle name="Обычный 7 2 7 5 2" xfId="2299" xr:uid="{3624C856-E939-4A00-BFFB-AEDBAF42898D}"/>
    <cellStyle name="Обычный 7 2 7 5 3" xfId="3326" xr:uid="{E1F4E5B9-28E2-4850-94D9-4CEDBB002A01}"/>
    <cellStyle name="Обычный 7 2 7 6" xfId="1443" xr:uid="{E3673D82-4F76-41DA-9AC6-87EBDEBB0381}"/>
    <cellStyle name="Обычный 7 2 7 7" xfId="2470" xr:uid="{5259970E-D070-4CEA-A2CC-C833078135B0}"/>
    <cellStyle name="Обычный 7 2 7 8" xfId="410" xr:uid="{55125501-843F-4C79-AF87-17AA5AC2392A}"/>
    <cellStyle name="Обычный 7 2 8" xfId="462" xr:uid="{95DBDAB6-BF46-44C7-9530-6A1CF6F13345}"/>
    <cellStyle name="Обычный 7 2 8 2" xfId="978" xr:uid="{3FD0E6CD-6088-4E0B-871A-1F3D0180D1F7}"/>
    <cellStyle name="Обычный 7 2 8 2 2" xfId="2006" xr:uid="{5C049529-732F-4C3A-8D5A-E322BE918774}"/>
    <cellStyle name="Обычный 7 2 8 2 3" xfId="3033" xr:uid="{374A19DD-DC9A-43D1-A4AF-A271BFACFA89}"/>
    <cellStyle name="Обычный 7 2 8 3" xfId="1493" xr:uid="{ED20D78D-D719-4ACF-BEB5-4EB90607D3C3}"/>
    <cellStyle name="Обычный 7 2 8 4" xfId="2520" xr:uid="{C0B6C3CE-A47C-4E34-93D0-A2DDA1E32F46}"/>
    <cellStyle name="Обычный 7 2 9" xfId="633" xr:uid="{322DF35D-C556-497E-B319-545D266873B0}"/>
    <cellStyle name="Обычный 7 2 9 2" xfId="1664" xr:uid="{AA3399A6-F130-41DF-A8B7-11473E2AB967}"/>
    <cellStyle name="Обычный 7 2 9 3" xfId="2691" xr:uid="{027F1EB9-654A-435C-8700-24C86B1E41DB}"/>
    <cellStyle name="Обычный 8" xfId="58" xr:uid="{00000000-0005-0000-0000-0000CE000000}"/>
    <cellStyle name="Обычный 9" xfId="107" xr:uid="{00000000-0005-0000-0000-0000CF000000}"/>
    <cellStyle name="Обычный 9 10" xfId="1323" xr:uid="{3099CD52-412F-4A0F-B4EF-3ECDDAA4F4CE}"/>
    <cellStyle name="Обычный 9 11" xfId="2350" xr:uid="{6B954F91-6540-4FE9-AA6D-3996735A3C8C}"/>
    <cellStyle name="Обычный 9 12" xfId="290" xr:uid="{1E8E8312-7FF6-4193-AE7A-BE0A4EEC77F7}"/>
    <cellStyle name="Обычный 9 2" xfId="125" xr:uid="{00000000-0005-0000-0000-0000D0000000}"/>
    <cellStyle name="Обычный 9 2 10" xfId="2367" xr:uid="{5694FB5C-E760-4149-8740-46BC6A3DC876}"/>
    <cellStyle name="Обычный 9 2 11" xfId="307" xr:uid="{1CB3443E-090F-4966-91F9-B055F57105F7}"/>
    <cellStyle name="Обычный 9 2 2" xfId="229" xr:uid="{00000000-0005-0000-0000-0000D1000000}"/>
    <cellStyle name="Обычный 9 2 2 10" xfId="2471" xr:uid="{FF05786E-416F-499C-A370-E929F71A354D}"/>
    <cellStyle name="Обычный 9 2 2 11" xfId="411" xr:uid="{5F772F85-519F-4A62-9D23-2AB042166812}"/>
    <cellStyle name="Обычный 9 2 2 2" xfId="230" xr:uid="{00000000-0005-0000-0000-0000D2000000}"/>
    <cellStyle name="Обычный 9 2 2 2 2" xfId="586" xr:uid="{05D07D43-9DBB-4960-B9F4-86BCDBFCE540}"/>
    <cellStyle name="Обычный 9 2 2 2 2 2" xfId="1102" xr:uid="{016AE182-92C5-4D16-965E-31215C3DF4FE}"/>
    <cellStyle name="Обычный 9 2 2 2 2 2 2" xfId="2130" xr:uid="{F2C26D25-9756-4C09-A0F3-B9EDF43414AE}"/>
    <cellStyle name="Обычный 9 2 2 2 2 2 3" xfId="3157" xr:uid="{09D2857B-4E34-4C88-A6A1-4D0E3E79E1B6}"/>
    <cellStyle name="Обычный 9 2 2 2 2 3" xfId="1617" xr:uid="{B41918AC-3082-4739-B9CC-22E9A21706C0}"/>
    <cellStyle name="Обычный 9 2 2 2 2 4" xfId="2644" xr:uid="{0C3242FE-480A-4BA1-820C-E6357A8F8A7A}"/>
    <cellStyle name="Обычный 9 2 2 2 3" xfId="757" xr:uid="{B5885B73-58EE-48FF-8DC3-309DA9EF82F2}"/>
    <cellStyle name="Обычный 9 2 2 2 3 2" xfId="1788" xr:uid="{44E75A3F-B10E-4440-B691-FC7CFFE7C08B}"/>
    <cellStyle name="Обычный 9 2 2 2 3 3" xfId="2815" xr:uid="{7CD1024A-E5B7-4328-B539-72BEA6896D51}"/>
    <cellStyle name="Обычный 9 2 2 2 4" xfId="931" xr:uid="{03F81CE2-EA39-4AC6-982B-EF62BDFAD365}"/>
    <cellStyle name="Обычный 9 2 2 2 4 2" xfId="1959" xr:uid="{54C3DEF7-FF46-4B18-B984-46EFF0D7B9DB}"/>
    <cellStyle name="Обычный 9 2 2 2 4 3" xfId="2986" xr:uid="{9FC2A033-C5B2-4D31-BB02-C2AFE1A40CBC}"/>
    <cellStyle name="Обычный 9 2 2 2 5" xfId="1274" xr:uid="{61EC3F15-4755-4BDE-BB14-0A4427B0CB23}"/>
    <cellStyle name="Обычный 9 2 2 2 5 2" xfId="2301" xr:uid="{E0B66BED-D5A3-4F2B-A8C1-076414909CEA}"/>
    <cellStyle name="Обычный 9 2 2 2 5 3" xfId="3328" xr:uid="{6478AEF8-F8FD-438C-97AF-CF61BF4444D8}"/>
    <cellStyle name="Обычный 9 2 2 2 6" xfId="1445" xr:uid="{40447D69-1592-4058-822D-69DAF1336889}"/>
    <cellStyle name="Обычный 9 2 2 2 7" xfId="2472" xr:uid="{1370481B-2316-442D-92B3-9FC8A408A84A}"/>
    <cellStyle name="Обычный 9 2 2 2 8" xfId="412" xr:uid="{1E25B9B8-D198-464D-9227-6923E2102B57}"/>
    <cellStyle name="Обычный 9 2 2 3" xfId="231" xr:uid="{00000000-0005-0000-0000-0000D3000000}"/>
    <cellStyle name="Обычный 9 2 2 3 2" xfId="587" xr:uid="{2A9F029C-FDF1-4F69-A90D-A6071FC43AD9}"/>
    <cellStyle name="Обычный 9 2 2 3 2 2" xfId="1103" xr:uid="{9FBBF336-347F-48E2-80BD-D32AAD75579C}"/>
    <cellStyle name="Обычный 9 2 2 3 2 2 2" xfId="2131" xr:uid="{B3078C6A-741F-4D7C-85F9-4A8C743EE91B}"/>
    <cellStyle name="Обычный 9 2 2 3 2 2 3" xfId="3158" xr:uid="{02702D12-5F1E-4572-B7E4-4CCED1427B86}"/>
    <cellStyle name="Обычный 9 2 2 3 2 3" xfId="1618" xr:uid="{624A954F-71A6-4613-820D-2F0DB3C1A046}"/>
    <cellStyle name="Обычный 9 2 2 3 2 4" xfId="2645" xr:uid="{98428075-FC96-48FF-86F9-E82C1161F596}"/>
    <cellStyle name="Обычный 9 2 2 3 3" xfId="758" xr:uid="{DB5FA778-A1DB-4A19-A4CA-9148CFF379C4}"/>
    <cellStyle name="Обычный 9 2 2 3 3 2" xfId="1789" xr:uid="{199410E0-141A-4F42-82CA-7FC32143CF1C}"/>
    <cellStyle name="Обычный 9 2 2 3 3 3" xfId="2816" xr:uid="{F049385C-9CA7-4406-A4B4-5C27F62C6822}"/>
    <cellStyle name="Обычный 9 2 2 3 4" xfId="932" xr:uid="{8E8CF393-F6B2-4734-8DCE-C56313D91B93}"/>
    <cellStyle name="Обычный 9 2 2 3 4 2" xfId="1960" xr:uid="{CE6AA3E2-8D65-4843-8D0E-77AEB2C9D640}"/>
    <cellStyle name="Обычный 9 2 2 3 4 3" xfId="2987" xr:uid="{CC998630-C589-4D61-B981-3874F9EB2901}"/>
    <cellStyle name="Обычный 9 2 2 3 5" xfId="1275" xr:uid="{A9EB3423-B0D7-4CA7-9736-1DB7A6529B73}"/>
    <cellStyle name="Обычный 9 2 2 3 5 2" xfId="2302" xr:uid="{DBB57146-7EDC-40A5-AB59-421ACFE952CB}"/>
    <cellStyle name="Обычный 9 2 2 3 5 3" xfId="3329" xr:uid="{4817EE09-626F-4F12-97B2-30363A77FFC3}"/>
    <cellStyle name="Обычный 9 2 2 3 6" xfId="1446" xr:uid="{378DD1D0-21B3-4C9A-85BC-B4E08B330999}"/>
    <cellStyle name="Обычный 9 2 2 3 7" xfId="2473" xr:uid="{D63F6CEC-74EF-425D-97A8-637CEFCC7DAF}"/>
    <cellStyle name="Обычный 9 2 2 3 8" xfId="413" xr:uid="{FE3970C7-DAD3-4B81-B2E9-FF7F3FA5BF0B}"/>
    <cellStyle name="Обычный 9 2 2 4" xfId="232" xr:uid="{00000000-0005-0000-0000-0000D4000000}"/>
    <cellStyle name="Обычный 9 2 2 4 2" xfId="588" xr:uid="{1D748856-B347-4237-838F-0F265A3080A6}"/>
    <cellStyle name="Обычный 9 2 2 4 2 2" xfId="1104" xr:uid="{31C98EC0-4B3C-46FA-BC31-98B2213F88D2}"/>
    <cellStyle name="Обычный 9 2 2 4 2 2 2" xfId="2132" xr:uid="{0497962D-5E95-466C-BDDA-9A27954231F4}"/>
    <cellStyle name="Обычный 9 2 2 4 2 2 3" xfId="3159" xr:uid="{90D623E9-D3B6-4556-946E-4DAC7FC53E63}"/>
    <cellStyle name="Обычный 9 2 2 4 2 3" xfId="1619" xr:uid="{4972D898-94A4-44B3-8E60-9424BB323ABF}"/>
    <cellStyle name="Обычный 9 2 2 4 2 4" xfId="2646" xr:uid="{61DB06E5-607C-4397-BF54-82CD6ADB0038}"/>
    <cellStyle name="Обычный 9 2 2 4 3" xfId="759" xr:uid="{4F3D190D-7E5D-47B4-AAFA-A48BF7C4B725}"/>
    <cellStyle name="Обычный 9 2 2 4 3 2" xfId="1790" xr:uid="{ED038D2A-C0A4-44B6-B182-F420EF5065ED}"/>
    <cellStyle name="Обычный 9 2 2 4 3 3" xfId="2817" xr:uid="{0F8C14EA-42E5-4076-9353-90496BD23907}"/>
    <cellStyle name="Обычный 9 2 2 4 4" xfId="933" xr:uid="{B53C6DD7-9E7F-4E3E-BC88-76E45470850B}"/>
    <cellStyle name="Обычный 9 2 2 4 4 2" xfId="1961" xr:uid="{EB205E03-CD43-4877-98EC-032830AF9A48}"/>
    <cellStyle name="Обычный 9 2 2 4 4 3" xfId="2988" xr:uid="{A9D10C5D-58C9-4929-98AC-A34013154A1B}"/>
    <cellStyle name="Обычный 9 2 2 4 5" xfId="1276" xr:uid="{E1743DB0-AD10-4B08-822B-259F17CF0E87}"/>
    <cellStyle name="Обычный 9 2 2 4 5 2" xfId="2303" xr:uid="{3C786007-A7FE-4C5B-876E-C90C228F126F}"/>
    <cellStyle name="Обычный 9 2 2 4 5 3" xfId="3330" xr:uid="{B0375BA0-7C99-4469-8223-0AA94DBA6998}"/>
    <cellStyle name="Обычный 9 2 2 4 6" xfId="1447" xr:uid="{76762A19-BAFA-4C07-9B44-8856046580B2}"/>
    <cellStyle name="Обычный 9 2 2 4 7" xfId="2474" xr:uid="{01C590A7-9450-45EC-8568-DC14D8A61420}"/>
    <cellStyle name="Обычный 9 2 2 4 8" xfId="414" xr:uid="{A9A41C5C-FE94-4042-9C5A-609E9AAACB40}"/>
    <cellStyle name="Обычный 9 2 2 5" xfId="585" xr:uid="{BF8E7957-4247-4023-BEF4-524A226B2F2C}"/>
    <cellStyle name="Обычный 9 2 2 5 2" xfId="1101" xr:uid="{DCA09381-BF45-42F2-88F7-6096FF98A995}"/>
    <cellStyle name="Обычный 9 2 2 5 2 2" xfId="2129" xr:uid="{7081F543-B88F-4AB9-8932-914F63E52388}"/>
    <cellStyle name="Обычный 9 2 2 5 2 3" xfId="3156" xr:uid="{8631BD90-59F4-485B-966F-2589CEB0C4FB}"/>
    <cellStyle name="Обычный 9 2 2 5 3" xfId="1616" xr:uid="{FCE57022-DA1F-4812-B1BB-6A9D4B4C2B4E}"/>
    <cellStyle name="Обычный 9 2 2 5 4" xfId="2643" xr:uid="{F4389BDE-DB52-49CF-9F44-C3FD8C1B86A8}"/>
    <cellStyle name="Обычный 9 2 2 6" xfId="756" xr:uid="{E3BADDC2-D47D-40F0-97E6-1A15647A66CD}"/>
    <cellStyle name="Обычный 9 2 2 6 2" xfId="1787" xr:uid="{3A0AC26E-1866-4663-86CF-D147521027D9}"/>
    <cellStyle name="Обычный 9 2 2 6 3" xfId="2814" xr:uid="{F5C5D5B6-5713-4817-9475-82F50DABB165}"/>
    <cellStyle name="Обычный 9 2 2 7" xfId="930" xr:uid="{0FFF54CF-6030-4813-9FBC-31F5E3233F0D}"/>
    <cellStyle name="Обычный 9 2 2 7 2" xfId="1958" xr:uid="{DCB20736-58A1-4539-9100-68D486D230F7}"/>
    <cellStyle name="Обычный 9 2 2 7 3" xfId="2985" xr:uid="{50D92302-A408-4EF4-B038-08863FEF1CBE}"/>
    <cellStyle name="Обычный 9 2 2 8" xfId="1273" xr:uid="{FE0FAB41-1D52-4AA1-910B-D265C81AE1AD}"/>
    <cellStyle name="Обычный 9 2 2 8 2" xfId="2300" xr:uid="{F88D323F-EF11-4FE0-98BF-8AC69598BF68}"/>
    <cellStyle name="Обычный 9 2 2 8 3" xfId="3327" xr:uid="{B59F0E38-FCD7-4E50-914C-F795C5BD7DEB}"/>
    <cellStyle name="Обычный 9 2 2 9" xfId="1444" xr:uid="{B26D0D19-1E30-4F81-8D2F-15C33D1CE434}"/>
    <cellStyle name="Обычный 9 2 3" xfId="233" xr:uid="{00000000-0005-0000-0000-0000D5000000}"/>
    <cellStyle name="Обычный 9 2 3 2" xfId="589" xr:uid="{900BFC44-324B-47EE-B65B-C1F3F94DC2B7}"/>
    <cellStyle name="Обычный 9 2 3 2 2" xfId="1105" xr:uid="{819E537A-AD65-40C9-9839-2FF659F418AD}"/>
    <cellStyle name="Обычный 9 2 3 2 2 2" xfId="2133" xr:uid="{48791ADD-2277-478C-8FC0-6FC910E81AC1}"/>
    <cellStyle name="Обычный 9 2 3 2 2 3" xfId="3160" xr:uid="{2B5D2946-83DB-4F31-AA99-985E5330B251}"/>
    <cellStyle name="Обычный 9 2 3 2 3" xfId="1620" xr:uid="{E71BB8FB-5651-4893-8B0F-FAB1CB282F27}"/>
    <cellStyle name="Обычный 9 2 3 2 4" xfId="2647" xr:uid="{9BA4ED17-4426-4A44-A163-4EA6C76447E3}"/>
    <cellStyle name="Обычный 9 2 3 3" xfId="760" xr:uid="{3C5D18A0-BDB4-418A-AB5C-31CC02478AC1}"/>
    <cellStyle name="Обычный 9 2 3 3 2" xfId="1791" xr:uid="{204B4D0D-3DAE-4EFB-B959-F7A1209BB24B}"/>
    <cellStyle name="Обычный 9 2 3 3 3" xfId="2818" xr:uid="{367676F3-CD3E-4016-A3B8-BC3C794C38C0}"/>
    <cellStyle name="Обычный 9 2 3 4" xfId="934" xr:uid="{F0C8A2CE-5260-4B70-B10A-E21FB310677E}"/>
    <cellStyle name="Обычный 9 2 3 4 2" xfId="1962" xr:uid="{886215D2-D89E-46C8-AB03-8D033A389307}"/>
    <cellStyle name="Обычный 9 2 3 4 3" xfId="2989" xr:uid="{95A77DBE-0D51-407F-9E2A-AE2DEBE564A3}"/>
    <cellStyle name="Обычный 9 2 3 5" xfId="1277" xr:uid="{777545CF-6C79-452A-9E72-3289802E2634}"/>
    <cellStyle name="Обычный 9 2 3 5 2" xfId="2304" xr:uid="{BBA14035-9BC0-4AF7-95C8-773B80E2C96D}"/>
    <cellStyle name="Обычный 9 2 3 5 3" xfId="3331" xr:uid="{EFF91196-147F-45FF-927C-A78308C6A8A3}"/>
    <cellStyle name="Обычный 9 2 3 6" xfId="1448" xr:uid="{27F47756-B0BD-43D8-8672-4E696146637E}"/>
    <cellStyle name="Обычный 9 2 3 7" xfId="2475" xr:uid="{C26CCBEA-0012-439B-8B81-8E3179214A5E}"/>
    <cellStyle name="Обычный 9 2 3 8" xfId="415" xr:uid="{62DC4DA7-39D0-4FA9-941E-4CED7C332C4A}"/>
    <cellStyle name="Обычный 9 2 4" xfId="234" xr:uid="{00000000-0005-0000-0000-0000D6000000}"/>
    <cellStyle name="Обычный 9 2 4 2" xfId="590" xr:uid="{7D7D8373-296A-4FEF-99D7-597434720FAF}"/>
    <cellStyle name="Обычный 9 2 4 2 2" xfId="1106" xr:uid="{153A2DBB-662A-404F-9F71-AA23F71E0ADF}"/>
    <cellStyle name="Обычный 9 2 4 2 2 2" xfId="2134" xr:uid="{695B1BDF-E2C4-41E6-82AD-D3A5F4C020F9}"/>
    <cellStyle name="Обычный 9 2 4 2 2 3" xfId="3161" xr:uid="{1022C717-AAF9-4253-B45A-EBDF2B118DA3}"/>
    <cellStyle name="Обычный 9 2 4 2 3" xfId="1621" xr:uid="{CF09D467-34DD-4FC2-AD33-A5B19D6B3418}"/>
    <cellStyle name="Обычный 9 2 4 2 4" xfId="2648" xr:uid="{B2A59E5E-01A4-40EE-BAF2-F4386589953D}"/>
    <cellStyle name="Обычный 9 2 4 3" xfId="761" xr:uid="{2E057616-34B4-452A-8F78-4653533F1B5D}"/>
    <cellStyle name="Обычный 9 2 4 3 2" xfId="1792" xr:uid="{B5D06019-0D2B-4278-9031-636EA955B056}"/>
    <cellStyle name="Обычный 9 2 4 3 3" xfId="2819" xr:uid="{D226256A-C711-4323-A25B-059FA8EB0310}"/>
    <cellStyle name="Обычный 9 2 4 4" xfId="935" xr:uid="{AC62A9CE-EF29-4D7E-A5C8-38793F236F7B}"/>
    <cellStyle name="Обычный 9 2 4 4 2" xfId="1963" xr:uid="{69930979-E805-47F8-BA8B-6CFA237A823A}"/>
    <cellStyle name="Обычный 9 2 4 4 3" xfId="2990" xr:uid="{D34D7932-AB69-4979-8C32-3E9AA87DE091}"/>
    <cellStyle name="Обычный 9 2 4 5" xfId="1278" xr:uid="{54198F1F-CED8-437C-BA74-C124DE7FB3D2}"/>
    <cellStyle name="Обычный 9 2 4 5 2" xfId="2305" xr:uid="{E5E5C22C-0292-4E76-B036-5E47A6776E3E}"/>
    <cellStyle name="Обычный 9 2 4 5 3" xfId="3332" xr:uid="{2F5FC063-2B62-45C1-8DDB-99F33599CE31}"/>
    <cellStyle name="Обычный 9 2 4 6" xfId="1449" xr:uid="{A2A179B9-61F0-4261-9D6C-69E019C3D2FE}"/>
    <cellStyle name="Обычный 9 2 4 7" xfId="2476" xr:uid="{FD47CF82-4692-4145-8096-132351477E46}"/>
    <cellStyle name="Обычный 9 2 4 8" xfId="416" xr:uid="{2348776B-0B2D-4E1B-8EB1-577B5C173F69}"/>
    <cellStyle name="Обычный 9 2 5" xfId="481" xr:uid="{82B27918-B62D-4660-BDDF-387A25710595}"/>
    <cellStyle name="Обычный 9 2 5 2" xfId="997" xr:uid="{E8182138-8B14-49EB-852A-81ECEFE6DDB1}"/>
    <cellStyle name="Обычный 9 2 5 2 2" xfId="2025" xr:uid="{6F5DFFFF-2244-4687-AA28-45AF7CAA2EAE}"/>
    <cellStyle name="Обычный 9 2 5 2 3" xfId="3052" xr:uid="{ABFBEEC5-79FA-43D0-981F-E114AF6CA232}"/>
    <cellStyle name="Обычный 9 2 5 3" xfId="1512" xr:uid="{8706DB86-E411-4CE2-A159-78C9A77C3FEE}"/>
    <cellStyle name="Обычный 9 2 5 4" xfId="2539" xr:uid="{BE1129FB-E934-4927-9D34-CAF807985B3B}"/>
    <cellStyle name="Обычный 9 2 6" xfId="652" xr:uid="{B219F1F6-7F0D-4598-81BC-7909A1EE74B7}"/>
    <cellStyle name="Обычный 9 2 6 2" xfId="1683" xr:uid="{BBBC2D09-C224-453B-8AE9-32FCCC5E8022}"/>
    <cellStyle name="Обычный 9 2 6 3" xfId="2710" xr:uid="{E12B27E4-51BE-4F27-A2BE-FACB46BE36A8}"/>
    <cellStyle name="Обычный 9 2 7" xfId="826" xr:uid="{E7C2A13E-7F2C-4E05-BCB2-6BF0EBCBC62E}"/>
    <cellStyle name="Обычный 9 2 7 2" xfId="1854" xr:uid="{252ECEF1-F091-4ACE-8050-9CE373FA818C}"/>
    <cellStyle name="Обычный 9 2 7 3" xfId="2881" xr:uid="{A6D5BB15-773C-4146-B28D-F574C43089F2}"/>
    <cellStyle name="Обычный 9 2 8" xfId="1169" xr:uid="{76617D74-838E-4D85-8CAE-9E1F0A267366}"/>
    <cellStyle name="Обычный 9 2 8 2" xfId="2196" xr:uid="{D98CECA1-90DC-4723-B903-C5AD0BB53F21}"/>
    <cellStyle name="Обычный 9 2 8 3" xfId="3223" xr:uid="{9D570DBE-8E83-4661-98E9-3FBC49F60825}"/>
    <cellStyle name="Обычный 9 2 9" xfId="1340" xr:uid="{07E7E6F4-79FD-48BF-96A6-1AD006D2D9A4}"/>
    <cellStyle name="Обычный 9 3" xfId="130" xr:uid="{00000000-0005-0000-0000-0000D7000000}"/>
    <cellStyle name="Обычный 9 3 10" xfId="2372" xr:uid="{B30D5F22-4710-4850-938E-6A1ED3AD3898}"/>
    <cellStyle name="Обычный 9 3 11" xfId="312" xr:uid="{0564CC6E-3842-4EB7-B81A-012D07FE45F4}"/>
    <cellStyle name="Обычный 9 3 2" xfId="235" xr:uid="{00000000-0005-0000-0000-0000D8000000}"/>
    <cellStyle name="Обычный 9 3 2 2" xfId="591" xr:uid="{2774428F-75DE-4B74-9788-246298A521F7}"/>
    <cellStyle name="Обычный 9 3 2 2 2" xfId="1107" xr:uid="{F8322448-850E-4038-9260-8B4FEA7340DE}"/>
    <cellStyle name="Обычный 9 3 2 2 2 2" xfId="2135" xr:uid="{D0947619-772F-4050-BC9D-FFDD10CC7CDE}"/>
    <cellStyle name="Обычный 9 3 2 2 2 3" xfId="3162" xr:uid="{154A5C87-9EAD-484F-A2F2-479AE3501A0A}"/>
    <cellStyle name="Обычный 9 3 2 2 3" xfId="1622" xr:uid="{00C3F0D5-7824-420C-B6B7-259F0EBC8560}"/>
    <cellStyle name="Обычный 9 3 2 2 4" xfId="2649" xr:uid="{4053AC7B-9625-4401-BDEB-D70BC49C50F5}"/>
    <cellStyle name="Обычный 9 3 2 3" xfId="762" xr:uid="{2B4ADCE9-DD27-4809-9CFB-90773FEBDCDB}"/>
    <cellStyle name="Обычный 9 3 2 3 2" xfId="1793" xr:uid="{C2BF8B7A-5323-4B28-B23C-7ED8D18B050F}"/>
    <cellStyle name="Обычный 9 3 2 3 3" xfId="2820" xr:uid="{3F0F4DD8-C6D7-4A93-97A8-B8F52B747560}"/>
    <cellStyle name="Обычный 9 3 2 4" xfId="936" xr:uid="{D7E3A820-1A5B-4C8B-A361-328832ED223B}"/>
    <cellStyle name="Обычный 9 3 2 4 2" xfId="1964" xr:uid="{E043B56D-A12D-4DBB-902C-EF277E961DFA}"/>
    <cellStyle name="Обычный 9 3 2 4 3" xfId="2991" xr:uid="{5564E591-A0A1-458B-89A2-71BCDA2C44D4}"/>
    <cellStyle name="Обычный 9 3 2 5" xfId="1279" xr:uid="{F81D163F-FA93-48B0-806E-D81940C5D240}"/>
    <cellStyle name="Обычный 9 3 2 5 2" xfId="2306" xr:uid="{26EF0733-777E-4525-944C-66478A4008BD}"/>
    <cellStyle name="Обычный 9 3 2 5 3" xfId="3333" xr:uid="{5F911E64-2F2B-4B8C-9EAC-03CC8C29BD45}"/>
    <cellStyle name="Обычный 9 3 2 6" xfId="1450" xr:uid="{F4EA940D-BA71-4D96-98C7-A2FE7C7C9038}"/>
    <cellStyle name="Обычный 9 3 2 7" xfId="2477" xr:uid="{1FFE9791-83B4-4567-B357-C151F87E1918}"/>
    <cellStyle name="Обычный 9 3 2 8" xfId="417" xr:uid="{93F87530-FDFB-479E-B06C-1A1FFE51F37E}"/>
    <cellStyle name="Обычный 9 3 3" xfId="236" xr:uid="{00000000-0005-0000-0000-0000D9000000}"/>
    <cellStyle name="Обычный 9 3 3 2" xfId="592" xr:uid="{45938E2C-34CF-43AF-8423-418BD6179876}"/>
    <cellStyle name="Обычный 9 3 3 2 2" xfId="1108" xr:uid="{8547D065-322C-41CD-BF5E-3C0B3B43F120}"/>
    <cellStyle name="Обычный 9 3 3 2 2 2" xfId="2136" xr:uid="{056D9750-5EAF-4B29-8F68-79B946961A73}"/>
    <cellStyle name="Обычный 9 3 3 2 2 3" xfId="3163" xr:uid="{5F79DE5D-AD61-40A7-AA5E-3DD3A5E8139B}"/>
    <cellStyle name="Обычный 9 3 3 2 3" xfId="1623" xr:uid="{5BA9B598-5C08-49BB-84E6-33463DF0C156}"/>
    <cellStyle name="Обычный 9 3 3 2 4" xfId="2650" xr:uid="{E3508559-176D-4FE2-8F17-A7A88D05151F}"/>
    <cellStyle name="Обычный 9 3 3 3" xfId="763" xr:uid="{8159910C-C1C3-474D-B947-25BD5EC955AF}"/>
    <cellStyle name="Обычный 9 3 3 3 2" xfId="1794" xr:uid="{92AA42B8-01D4-45D0-B951-42E98525BCE9}"/>
    <cellStyle name="Обычный 9 3 3 3 3" xfId="2821" xr:uid="{22DE3D30-F76E-4D3B-9BA5-3C9C0755AB7A}"/>
    <cellStyle name="Обычный 9 3 3 4" xfId="937" xr:uid="{C438277A-8073-4EE8-8CC3-1EB6AC49C0AE}"/>
    <cellStyle name="Обычный 9 3 3 4 2" xfId="1965" xr:uid="{BB84946D-03CC-4C30-B61E-017B4A24BD36}"/>
    <cellStyle name="Обычный 9 3 3 4 3" xfId="2992" xr:uid="{C5886571-00F6-40D3-A3CA-4E278BE3089A}"/>
    <cellStyle name="Обычный 9 3 3 5" xfId="1280" xr:uid="{4CB88E41-18A2-4F63-B513-569A0A87C1B1}"/>
    <cellStyle name="Обычный 9 3 3 5 2" xfId="2307" xr:uid="{FD7BDE83-833E-451F-87F9-8E7C784AE7D5}"/>
    <cellStyle name="Обычный 9 3 3 5 3" xfId="3334" xr:uid="{0EAE7534-2EBE-4801-ACA3-1D9A13A728A0}"/>
    <cellStyle name="Обычный 9 3 3 6" xfId="1451" xr:uid="{8D4F1F0E-3CA0-4C35-A709-8BD3D7A33B57}"/>
    <cellStyle name="Обычный 9 3 3 7" xfId="2478" xr:uid="{1A2FDE60-86C4-4548-A283-1A5F8FFAADB3}"/>
    <cellStyle name="Обычный 9 3 3 8" xfId="418" xr:uid="{D11D7398-B19C-4093-A449-1AA28CA88709}"/>
    <cellStyle name="Обычный 9 3 4" xfId="237" xr:uid="{00000000-0005-0000-0000-0000DA000000}"/>
    <cellStyle name="Обычный 9 3 4 2" xfId="593" xr:uid="{9DE0B396-2A2A-4A8F-8FDD-1ECBCDD8FCC0}"/>
    <cellStyle name="Обычный 9 3 4 2 2" xfId="1109" xr:uid="{DCBD72F1-DD01-45F6-8D62-F65BE6EC3E4F}"/>
    <cellStyle name="Обычный 9 3 4 2 2 2" xfId="2137" xr:uid="{DB2ED436-0D3F-4F3B-91CC-3702F386647F}"/>
    <cellStyle name="Обычный 9 3 4 2 2 3" xfId="3164" xr:uid="{E684C13D-B159-4AD4-B1A4-C5601ACDF25B}"/>
    <cellStyle name="Обычный 9 3 4 2 3" xfId="1624" xr:uid="{D33D7E22-DA02-4575-A158-AB6C439E30DD}"/>
    <cellStyle name="Обычный 9 3 4 2 4" xfId="2651" xr:uid="{538AB44E-8DB8-4DB0-B273-58C60CCD8726}"/>
    <cellStyle name="Обычный 9 3 4 3" xfId="764" xr:uid="{AC154233-5890-4C23-9A2E-D7E5D0C0B296}"/>
    <cellStyle name="Обычный 9 3 4 3 2" xfId="1795" xr:uid="{F5B1639A-832B-4151-B695-5F6482207A6C}"/>
    <cellStyle name="Обычный 9 3 4 3 3" xfId="2822" xr:uid="{04E5AD15-4B87-42A0-9766-B7F1AAC2D823}"/>
    <cellStyle name="Обычный 9 3 4 4" xfId="938" xr:uid="{46D8C989-A68F-423C-8070-F1D0A7F62245}"/>
    <cellStyle name="Обычный 9 3 4 4 2" xfId="1966" xr:uid="{BBAB8115-3D3B-4594-92EC-430DDBCD88DA}"/>
    <cellStyle name="Обычный 9 3 4 4 3" xfId="2993" xr:uid="{46A46D49-88AE-4D85-86B8-1EC6F8A70B2D}"/>
    <cellStyle name="Обычный 9 3 4 5" xfId="1281" xr:uid="{DB207136-3936-46A8-87EA-E1BBEBF5CED2}"/>
    <cellStyle name="Обычный 9 3 4 5 2" xfId="2308" xr:uid="{B28A771E-4792-4CF4-A6FE-27F9FEFC93E4}"/>
    <cellStyle name="Обычный 9 3 4 5 3" xfId="3335" xr:uid="{B555466A-62D4-455F-8672-4BDB759BBD0A}"/>
    <cellStyle name="Обычный 9 3 4 6" xfId="1452" xr:uid="{F3B21A96-BC61-4BF2-AAC6-C9786D8E48C8}"/>
    <cellStyle name="Обычный 9 3 4 7" xfId="2479" xr:uid="{D2CEE3AE-2D9E-4E9F-B485-8C2978AFC897}"/>
    <cellStyle name="Обычный 9 3 4 8" xfId="419" xr:uid="{578395D3-29AC-4D7C-BDB2-8688381E9573}"/>
    <cellStyle name="Обычный 9 3 5" xfId="486" xr:uid="{5E51AB14-9150-485C-8B55-4332F5784806}"/>
    <cellStyle name="Обычный 9 3 5 2" xfId="1002" xr:uid="{5073BB18-79AD-4A1E-A9F2-F6C1E780298C}"/>
    <cellStyle name="Обычный 9 3 5 2 2" xfId="2030" xr:uid="{984E2019-1652-4BBF-898B-B45EDFA7A1FB}"/>
    <cellStyle name="Обычный 9 3 5 2 3" xfId="3057" xr:uid="{CCD8E95D-9166-49A0-B21C-341652D58B78}"/>
    <cellStyle name="Обычный 9 3 5 3" xfId="1517" xr:uid="{08C6050D-03C1-4DA9-A426-798E71220B6B}"/>
    <cellStyle name="Обычный 9 3 5 4" xfId="2544" xr:uid="{E6215F97-3C30-4EED-962F-D4AF69296D9C}"/>
    <cellStyle name="Обычный 9 3 6" xfId="657" xr:uid="{DEFCED5E-5674-49A2-848D-DD9049C0543F}"/>
    <cellStyle name="Обычный 9 3 6 2" xfId="1688" xr:uid="{01BD405C-2AA1-400F-B427-27883FC2A4FA}"/>
    <cellStyle name="Обычный 9 3 6 3" xfId="2715" xr:uid="{EE7E110E-F07A-49DB-ABB6-B20DB8D1B6E2}"/>
    <cellStyle name="Обычный 9 3 7" xfId="831" xr:uid="{9CBD12E6-4EEA-43D6-B098-74E054D6940B}"/>
    <cellStyle name="Обычный 9 3 7 2" xfId="1859" xr:uid="{445461FD-D7D3-4373-AE6F-477A2ACAB2A2}"/>
    <cellStyle name="Обычный 9 3 7 3" xfId="2886" xr:uid="{BBD2D585-8696-46E0-AE7E-7BB743D6D460}"/>
    <cellStyle name="Обычный 9 3 8" xfId="1174" xr:uid="{BE4B7A09-0F8B-4E9C-B3FC-DEA6FF18760E}"/>
    <cellStyle name="Обычный 9 3 8 2" xfId="2201" xr:uid="{B6598194-475B-4392-8FB0-D6EB6D09D4D5}"/>
    <cellStyle name="Обычный 9 3 8 3" xfId="3228" xr:uid="{071F9DA1-DEBF-4575-A146-4139A840729F}"/>
    <cellStyle name="Обычный 9 3 9" xfId="1345" xr:uid="{2755AD26-A353-4A6B-A695-AC718DD7CEB4}"/>
    <cellStyle name="Обычный 9 4" xfId="238" xr:uid="{00000000-0005-0000-0000-0000DB000000}"/>
    <cellStyle name="Обычный 9 4 2" xfId="594" xr:uid="{4283FDDC-E45A-4685-82F4-C0EDAF78DB8E}"/>
    <cellStyle name="Обычный 9 4 2 2" xfId="1110" xr:uid="{2BA39DDC-1382-4695-B57F-CE4325CAB9A2}"/>
    <cellStyle name="Обычный 9 4 2 2 2" xfId="2138" xr:uid="{F635CF19-85A1-41AD-BA01-ECFA055A7E15}"/>
    <cellStyle name="Обычный 9 4 2 2 3" xfId="3165" xr:uid="{7A5C1549-E646-483B-AB39-980DC9F2610D}"/>
    <cellStyle name="Обычный 9 4 2 3" xfId="1625" xr:uid="{554F3C10-2692-4791-A71C-9C1548C484FC}"/>
    <cellStyle name="Обычный 9 4 2 4" xfId="2652" xr:uid="{5ABDF4A6-6D75-4389-AA17-EDD104C912E8}"/>
    <cellStyle name="Обычный 9 4 3" xfId="765" xr:uid="{3736E469-1ADB-44BB-8708-16C0C7B715AD}"/>
    <cellStyle name="Обычный 9 4 3 2" xfId="1796" xr:uid="{3F84F88F-263C-4D19-9B6A-7EA5AA4CFBFA}"/>
    <cellStyle name="Обычный 9 4 3 3" xfId="2823" xr:uid="{738A728A-61F2-4B8A-B33E-3D645A053857}"/>
    <cellStyle name="Обычный 9 4 4" xfId="939" xr:uid="{C1527DD1-EDCB-4A29-8200-0C7C58078ECD}"/>
    <cellStyle name="Обычный 9 4 4 2" xfId="1967" xr:uid="{64D7EC4F-4B59-4860-B8A6-0DCCB584E882}"/>
    <cellStyle name="Обычный 9 4 4 3" xfId="2994" xr:uid="{E02E1B3F-EF13-47C2-8F73-2541BD95105E}"/>
    <cellStyle name="Обычный 9 4 5" xfId="1282" xr:uid="{AD4693EE-45B6-40E3-A8B6-CF6FCC1C6049}"/>
    <cellStyle name="Обычный 9 4 5 2" xfId="2309" xr:uid="{CD718907-CCFC-4256-B0F3-285B5CA7D024}"/>
    <cellStyle name="Обычный 9 4 5 3" xfId="3336" xr:uid="{56B861E2-6462-4A7A-90EF-51FD0A84154D}"/>
    <cellStyle name="Обычный 9 4 6" xfId="1453" xr:uid="{72363112-12BC-46DB-B66B-A5C28EC5BFFE}"/>
    <cellStyle name="Обычный 9 4 7" xfId="2480" xr:uid="{BED3E281-6B7C-4735-A358-E32F77C4B091}"/>
    <cellStyle name="Обычный 9 4 8" xfId="420" xr:uid="{6525DE3E-1200-4CA5-BA94-CAAFEAD1B9BA}"/>
    <cellStyle name="Обычный 9 5" xfId="239" xr:uid="{00000000-0005-0000-0000-0000DC000000}"/>
    <cellStyle name="Обычный 9 5 2" xfId="595" xr:uid="{ABF73B74-9A53-43CB-A1EB-9B3A89600F5C}"/>
    <cellStyle name="Обычный 9 5 2 2" xfId="1111" xr:uid="{A944D906-44D5-47BA-8FCE-46620831E635}"/>
    <cellStyle name="Обычный 9 5 2 2 2" xfId="2139" xr:uid="{15856553-810A-4B5A-9FCE-6E1E14C794E7}"/>
    <cellStyle name="Обычный 9 5 2 2 3" xfId="3166" xr:uid="{A97EA897-4724-4870-AD5E-7E5799FE6B6C}"/>
    <cellStyle name="Обычный 9 5 2 3" xfId="1626" xr:uid="{6B5F0FB6-5300-481C-9FBF-01C29A16F463}"/>
    <cellStyle name="Обычный 9 5 2 4" xfId="2653" xr:uid="{8965BB56-BA6C-45B0-8A08-81434FAFD5FC}"/>
    <cellStyle name="Обычный 9 5 3" xfId="766" xr:uid="{E0D846B5-D325-4316-B657-589408782E8B}"/>
    <cellStyle name="Обычный 9 5 3 2" xfId="1797" xr:uid="{D146DF5A-ED9D-4674-B7F3-C55B4C0411EB}"/>
    <cellStyle name="Обычный 9 5 3 3" xfId="2824" xr:uid="{00E2E33E-F53E-4B1D-AA11-7546AB1F37F9}"/>
    <cellStyle name="Обычный 9 5 4" xfId="940" xr:uid="{6BA42E5D-D6AB-41E2-A843-9C8457A2714B}"/>
    <cellStyle name="Обычный 9 5 4 2" xfId="1968" xr:uid="{0672EEDA-BBFA-4D28-AA11-195B2AA04262}"/>
    <cellStyle name="Обычный 9 5 4 3" xfId="2995" xr:uid="{3394C67A-5218-42FE-AAE5-6FA8129BE830}"/>
    <cellStyle name="Обычный 9 5 5" xfId="1283" xr:uid="{DD15C69A-2E18-4815-B792-C2AB07EE0A91}"/>
    <cellStyle name="Обычный 9 5 5 2" xfId="2310" xr:uid="{179F27D2-2025-4DF8-913A-7269A0C0983D}"/>
    <cellStyle name="Обычный 9 5 5 3" xfId="3337" xr:uid="{F2C86EB6-2D81-4C79-A143-037B4C705634}"/>
    <cellStyle name="Обычный 9 5 6" xfId="1454" xr:uid="{1215988E-913B-462F-AC06-B3CAA813A74F}"/>
    <cellStyle name="Обычный 9 5 7" xfId="2481" xr:uid="{92E98236-255F-46A5-AB58-C4D2C22BACDC}"/>
    <cellStyle name="Обычный 9 5 8" xfId="421" xr:uid="{78C769F3-E13D-405E-BA26-5DB4D98F696A}"/>
    <cellStyle name="Обычный 9 6" xfId="464" xr:uid="{ECCA9259-CB1D-48A8-A173-850248647646}"/>
    <cellStyle name="Обычный 9 6 2" xfId="980" xr:uid="{FEA4A151-A8F6-4594-BF23-181F68CF0D4E}"/>
    <cellStyle name="Обычный 9 6 2 2" xfId="2008" xr:uid="{0A22CF93-B6E7-4715-8343-25B589679FB0}"/>
    <cellStyle name="Обычный 9 6 2 3" xfId="3035" xr:uid="{EB534B54-D395-4581-B518-BD06D8E54898}"/>
    <cellStyle name="Обычный 9 6 3" xfId="1495" xr:uid="{310DACF3-02EC-43DE-9190-BEC2ED498226}"/>
    <cellStyle name="Обычный 9 6 4" xfId="2522" xr:uid="{7A8882D5-E87A-4AA0-8C0E-9FFA2B48D93A}"/>
    <cellStyle name="Обычный 9 7" xfId="635" xr:uid="{3481035D-6A09-4101-B2A9-9F06C80D1DCD}"/>
    <cellStyle name="Обычный 9 7 2" xfId="1666" xr:uid="{992228EF-75D1-4A23-8B67-C41AFBB799DE}"/>
    <cellStyle name="Обычный 9 7 3" xfId="2693" xr:uid="{D114C190-8ABF-4601-9A4E-CA9F070A8152}"/>
    <cellStyle name="Обычный 9 8" xfId="809" xr:uid="{9EFD3962-EC11-4C1F-8F09-791345BC8285}"/>
    <cellStyle name="Обычный 9 8 2" xfId="1837" xr:uid="{BEBE5B88-59CA-4389-AA0C-F22F9A3AD232}"/>
    <cellStyle name="Обычный 9 8 3" xfId="2864" xr:uid="{8804FF55-8327-4474-93F4-4F12ED5452AF}"/>
    <cellStyle name="Обычный 9 9" xfId="1152" xr:uid="{93CBFAF7-E537-4767-8DB0-B2F7C3FA9071}"/>
    <cellStyle name="Обычный 9 9 2" xfId="2179" xr:uid="{C19E90C3-92E6-49AE-A9C0-F05A43E502DE}"/>
    <cellStyle name="Обычный 9 9 3" xfId="3206" xr:uid="{29A2C730-C63E-4B0B-BA07-CF3E1E7F4C3A}"/>
    <cellStyle name="Обычный_Форматы по компаниям_last" xfId="46" xr:uid="{00000000-0005-0000-0000-0000DD000000}"/>
    <cellStyle name="Плохой" xfId="38" builtinId="27" customBuiltin="1"/>
    <cellStyle name="Плохой 2" xfId="96" xr:uid="{00000000-0005-0000-0000-0000DF000000}"/>
    <cellStyle name="Пояснение" xfId="39" builtinId="53" customBuiltin="1"/>
    <cellStyle name="Пояснение 2" xfId="97" xr:uid="{00000000-0005-0000-0000-0000E1000000}"/>
    <cellStyle name="Примечание" xfId="40" builtinId="10" customBuiltin="1"/>
    <cellStyle name="Примечание 2" xfId="98" xr:uid="{00000000-0005-0000-0000-0000E3000000}"/>
    <cellStyle name="Процентный 2" xfId="104" xr:uid="{00000000-0005-0000-0000-0000E4000000}"/>
    <cellStyle name="Процентный 2 3" xfId="277" xr:uid="{00000000-0005-0000-0000-0000E5000000}"/>
    <cellStyle name="Процентный 2 3 2" xfId="278" xr:uid="{00000000-0005-0000-0000-0000E6000000}"/>
    <cellStyle name="Процентный 2 4" xfId="3386" xr:uid="{05E4787F-ADE9-4781-9E1B-C4961BBF73C5}"/>
    <cellStyle name="Процентный 3" xfId="105" xr:uid="{00000000-0005-0000-0000-0000E7000000}"/>
    <cellStyle name="Процентный 4" xfId="279" xr:uid="{00000000-0005-0000-0000-0000E8000000}"/>
    <cellStyle name="Процентный 4 2" xfId="3416" xr:uid="{2E0138D8-6B71-4717-93D6-69664D5584F0}"/>
    <cellStyle name="Связанная ячейка" xfId="41" builtinId="24" customBuiltin="1"/>
    <cellStyle name="Связанная ячейка 2" xfId="99" xr:uid="{00000000-0005-0000-0000-0000EA000000}"/>
    <cellStyle name="Стиль 1" xfId="106" xr:uid="{00000000-0005-0000-0000-0000EB000000}"/>
    <cellStyle name="Текст предупреждения" xfId="42" builtinId="11" customBuiltin="1"/>
    <cellStyle name="Текст предупреждения 2" xfId="100" xr:uid="{00000000-0005-0000-0000-0000ED000000}"/>
    <cellStyle name="Финансовый 10" xfId="3380" xr:uid="{956F225B-9467-4DF3-9C0F-D17B4ED7FC75}"/>
    <cellStyle name="Финансовый 10 2" xfId="3410" xr:uid="{8A8FAB18-A0D2-41E0-B08E-F151A258F36D}"/>
    <cellStyle name="Финансовый 2" xfId="50" xr:uid="{00000000-0005-0000-0000-0000EE000000}"/>
    <cellStyle name="Финансовый 2 10" xfId="803" xr:uid="{83E73055-AF49-4087-8874-97DD15777198}"/>
    <cellStyle name="Финансовый 2 10 2" xfId="1831" xr:uid="{ADD1EB69-06A2-4C23-89BE-174464AB5DFD}"/>
    <cellStyle name="Финансовый 2 10 3" xfId="2858" xr:uid="{3250ED13-2235-4323-99B9-F2FD3EA59847}"/>
    <cellStyle name="Финансовый 2 10 4" xfId="3377" xr:uid="{AE6A4C5D-ABB4-4D75-8F7F-4624B951AE83}"/>
    <cellStyle name="Финансовый 2 10 5" xfId="3390" xr:uid="{597D8B2B-DBE4-4D1E-989D-3FBBD2BEAC43}"/>
    <cellStyle name="Финансовый 2 11" xfId="1146" xr:uid="{B3A29B86-6155-4A89-9EB7-70AF36878F56}"/>
    <cellStyle name="Финансовый 2 11 2" xfId="2173" xr:uid="{055542B0-D23B-436C-AFFA-4CA95E00CDE9}"/>
    <cellStyle name="Финансовый 2 11 3" xfId="3200" xr:uid="{5D8D69F1-0893-4379-9D0C-3B90E0236881}"/>
    <cellStyle name="Финансовый 2 12" xfId="1317" xr:uid="{2F7CB01F-403A-498E-AA10-695516BFB012}"/>
    <cellStyle name="Финансовый 2 13" xfId="2344" xr:uid="{6666F96D-5131-4D9F-9036-C7122413665A}"/>
    <cellStyle name="Финансовый 2 14" xfId="455" xr:uid="{B57AC9CB-023C-4466-A7F6-000536FF6139}"/>
    <cellStyle name="Финансовый 2 14 2" xfId="3372" xr:uid="{B511FEB6-D373-470E-99B4-59BBD4686990}"/>
    <cellStyle name="Финансовый 2 15" xfId="3392" xr:uid="{8413911C-50A8-4044-86F9-40DE99CFBD53}"/>
    <cellStyle name="Финансовый 2 15 2" xfId="3393" xr:uid="{3CB4F083-1122-4B15-A751-C8F6D64E2168}"/>
    <cellStyle name="Финансовый 2 16" xfId="3388" xr:uid="{F36D153D-E670-474D-8E2C-6722DF7553AD}"/>
    <cellStyle name="Финансовый 2 16 2" xfId="3397" xr:uid="{87764922-6C17-4DE0-9D32-1BB26B0E7984}"/>
    <cellStyle name="Финансовый 2 16 3" xfId="3404" xr:uid="{8CCC0513-75E3-4A79-B448-9FC4E5D28E77}"/>
    <cellStyle name="Финансовый 2 17" xfId="3396" xr:uid="{E9B3B85D-DF85-4A4A-AB40-4492099EB285}"/>
    <cellStyle name="Финансовый 2 18" xfId="3402" xr:uid="{61A8E5CB-DE43-4AE5-854F-B215F75981E2}"/>
    <cellStyle name="Финансовый 2 19" xfId="284" xr:uid="{58E96DAA-04F6-4C06-B78B-5EA182BC667A}"/>
    <cellStyle name="Финансовый 2 2" xfId="119" xr:uid="{00000000-0005-0000-0000-0000EF000000}"/>
    <cellStyle name="Финансовый 2 2 10" xfId="2361" xr:uid="{889CE2A5-47E6-410B-8688-1ACD8BF32157}"/>
    <cellStyle name="Финансовый 2 2 11" xfId="301" xr:uid="{0B2B3A54-C573-411B-A1F3-6619E4E13FC5}"/>
    <cellStyle name="Финансовый 2 2 2" xfId="240" xr:uid="{00000000-0005-0000-0000-0000F0000000}"/>
    <cellStyle name="Финансовый 2 2 2 10" xfId="422" xr:uid="{932BD951-149C-40CA-8668-5B6171340C66}"/>
    <cellStyle name="Финансовый 2 2 2 2" xfId="241" xr:uid="{00000000-0005-0000-0000-0000F1000000}"/>
    <cellStyle name="Финансовый 2 2 2 2 2" xfId="51" xr:uid="{00000000-0005-0000-0000-0000F2000000}"/>
    <cellStyle name="Финансовый 2 2 2 2 3" xfId="597" xr:uid="{243A9DF2-3364-4510-A7F5-3A670AFAD8B3}"/>
    <cellStyle name="Финансовый 2 2 2 2 3 2" xfId="1113" xr:uid="{33998048-2A8D-4E9B-8F9A-F5277AE44AC4}"/>
    <cellStyle name="Финансовый 2 2 2 2 3 2 2" xfId="2141" xr:uid="{DF8F642E-1B7E-4CA9-9DC3-6DF29038F073}"/>
    <cellStyle name="Финансовый 2 2 2 2 3 2 3" xfId="3168" xr:uid="{BC975CA5-4788-4AA1-ACBE-1C339604F986}"/>
    <cellStyle name="Финансовый 2 2 2 2 3 3" xfId="1628" xr:uid="{52BF651A-9DA8-4A19-A1DF-392E8A9825AF}"/>
    <cellStyle name="Финансовый 2 2 2 2 3 4" xfId="2655" xr:uid="{F21CB97D-D9D3-4183-80B2-11195E2DF53C}"/>
    <cellStyle name="Финансовый 2 2 2 2 4" xfId="768" xr:uid="{DDFE57D9-CC5A-4A77-AF62-1D6318EB3B89}"/>
    <cellStyle name="Финансовый 2 2 2 2 4 2" xfId="1799" xr:uid="{C4AF6D58-CBC0-4F57-801D-7645944643E5}"/>
    <cellStyle name="Финансовый 2 2 2 2 4 3" xfId="2826" xr:uid="{64FB2E53-8777-45D5-8AD7-723BA403FE41}"/>
    <cellStyle name="Финансовый 2 2 2 2 5" xfId="942" xr:uid="{468049A6-F0B7-495A-82A5-BF5D4BA07CAF}"/>
    <cellStyle name="Финансовый 2 2 2 2 5 2" xfId="1970" xr:uid="{BEAB43DD-16B7-40C7-8ED0-3F0D7415B70B}"/>
    <cellStyle name="Финансовый 2 2 2 2 5 3" xfId="2997" xr:uid="{175574DB-E8D2-406A-A186-B0F0AD20DD4A}"/>
    <cellStyle name="Финансовый 2 2 2 2 6" xfId="1285" xr:uid="{068869A4-E225-41F2-B1BE-BE15AEE7DAFB}"/>
    <cellStyle name="Финансовый 2 2 2 2 6 2" xfId="2312" xr:uid="{C6B428CF-E4BC-4038-8CE4-715413C51C3C}"/>
    <cellStyle name="Финансовый 2 2 2 2 6 3" xfId="3339" xr:uid="{E92D81A4-6644-4C3B-8B98-C9863F03E925}"/>
    <cellStyle name="Финансовый 2 2 2 2 7" xfId="1456" xr:uid="{348722E8-F252-4961-B207-2FC798F26C3D}"/>
    <cellStyle name="Финансовый 2 2 2 2 8" xfId="2483" xr:uid="{557ECC3A-7F22-4E86-9333-B15687900BDA}"/>
    <cellStyle name="Финансовый 2 2 2 2 9" xfId="423" xr:uid="{754568A0-2267-4C5F-89C3-F0E822A21713}"/>
    <cellStyle name="Финансовый 2 2 2 3" xfId="242" xr:uid="{00000000-0005-0000-0000-0000F3000000}"/>
    <cellStyle name="Финансовый 2 2 2 3 2" xfId="598" xr:uid="{E706F014-0DF2-4CDF-BA4A-BEAB8C7B03BF}"/>
    <cellStyle name="Финансовый 2 2 2 3 2 2" xfId="1114" xr:uid="{D5C5D273-FA42-406D-9C51-0BFCB38C6810}"/>
    <cellStyle name="Финансовый 2 2 2 3 2 2 2" xfId="2142" xr:uid="{AFE09E57-41AD-4CA5-8DA4-60FDD67AD121}"/>
    <cellStyle name="Финансовый 2 2 2 3 2 2 3" xfId="3169" xr:uid="{A20E7B56-FB7F-4207-A445-BE22BB6C692A}"/>
    <cellStyle name="Финансовый 2 2 2 3 2 3" xfId="1629" xr:uid="{DF6F5ED5-D5FB-4F25-9CB6-E4FA9EC48E92}"/>
    <cellStyle name="Финансовый 2 2 2 3 2 4" xfId="2656" xr:uid="{76CFB37A-AC81-432C-8EC6-459AE4F747DE}"/>
    <cellStyle name="Финансовый 2 2 2 3 3" xfId="769" xr:uid="{854055C4-2932-4BB0-99B3-A98C73F65E84}"/>
    <cellStyle name="Финансовый 2 2 2 3 3 2" xfId="1800" xr:uid="{D1B141FF-546C-405D-BFA1-234E95DD22B5}"/>
    <cellStyle name="Финансовый 2 2 2 3 3 3" xfId="2827" xr:uid="{EE9D643D-A89C-4893-B3AE-B532B6EDDABE}"/>
    <cellStyle name="Финансовый 2 2 2 3 4" xfId="943" xr:uid="{F47891FB-A1B6-4C1B-AE47-88BC8D2AF726}"/>
    <cellStyle name="Финансовый 2 2 2 3 4 2" xfId="1971" xr:uid="{825A62B6-05F9-485C-9481-07A2802198B6}"/>
    <cellStyle name="Финансовый 2 2 2 3 4 3" xfId="2998" xr:uid="{D064D16B-8568-44D6-9CCC-C46729483CF8}"/>
    <cellStyle name="Финансовый 2 2 2 3 5" xfId="1286" xr:uid="{35580F79-D392-4D19-9BF7-A10A44FDAE54}"/>
    <cellStyle name="Финансовый 2 2 2 3 5 2" xfId="2313" xr:uid="{03873A96-AF85-4073-A213-82C1E073453D}"/>
    <cellStyle name="Финансовый 2 2 2 3 5 3" xfId="3340" xr:uid="{0AAAC340-7495-4B93-BBE7-6EF2E9A15BBE}"/>
    <cellStyle name="Финансовый 2 2 2 3 6" xfId="1457" xr:uid="{7D529E1E-EC8C-44FD-B5CB-3B14220E0071}"/>
    <cellStyle name="Финансовый 2 2 2 3 7" xfId="2484" xr:uid="{E9BD3069-F071-4BC4-A10E-2FDFAD423164}"/>
    <cellStyle name="Финансовый 2 2 2 3 8" xfId="424" xr:uid="{CEF693AD-09CC-4BDF-A5D5-6A263BFCDCC2}"/>
    <cellStyle name="Финансовый 2 2 2 4" xfId="596" xr:uid="{51004026-4BC4-400A-B16E-3BF8CEA79705}"/>
    <cellStyle name="Финансовый 2 2 2 4 2" xfId="1112" xr:uid="{268FC60E-65EA-44D0-AA94-0BB7BB654A53}"/>
    <cellStyle name="Финансовый 2 2 2 4 2 2" xfId="2140" xr:uid="{6991B009-C72C-4E37-86A5-B15B28CD850D}"/>
    <cellStyle name="Финансовый 2 2 2 4 2 3" xfId="3167" xr:uid="{CEB10CA0-DC53-4834-B0AD-A36E2205E6FE}"/>
    <cellStyle name="Финансовый 2 2 2 4 3" xfId="1627" xr:uid="{45C88B91-E4EE-48E7-8735-78A56EDB4F61}"/>
    <cellStyle name="Финансовый 2 2 2 4 4" xfId="2654" xr:uid="{D56BD26F-878C-40E8-AA9D-7D8436E38873}"/>
    <cellStyle name="Финансовый 2 2 2 5" xfId="767" xr:uid="{2CB7364D-5DD0-4C0F-A4F1-D53E2DF90AB3}"/>
    <cellStyle name="Финансовый 2 2 2 5 2" xfId="1798" xr:uid="{6F78F65E-5CF2-431D-8AC4-9B00736CEF7D}"/>
    <cellStyle name="Финансовый 2 2 2 5 3" xfId="2825" xr:uid="{4BA401E0-A55A-4E22-9AB5-15390B26150B}"/>
    <cellStyle name="Финансовый 2 2 2 6" xfId="941" xr:uid="{E7253427-3E9C-461C-8125-E5AA8C01F4B0}"/>
    <cellStyle name="Финансовый 2 2 2 6 2" xfId="1969" xr:uid="{EF771728-8829-4519-8976-498CBF54EA7E}"/>
    <cellStyle name="Финансовый 2 2 2 6 3" xfId="2996" xr:uid="{74837284-E21D-407D-BAEE-C63A9AFD4846}"/>
    <cellStyle name="Финансовый 2 2 2 7" xfId="1284" xr:uid="{AD027FFB-F166-47C7-83C0-F2D0130370B5}"/>
    <cellStyle name="Финансовый 2 2 2 7 2" xfId="2311" xr:uid="{2C9D7CF9-EF09-4CED-B7A2-4AEBEFA82122}"/>
    <cellStyle name="Финансовый 2 2 2 7 3" xfId="3338" xr:uid="{FCB66ED6-DB77-4AA9-806E-F4E3FAC631F2}"/>
    <cellStyle name="Финансовый 2 2 2 8" xfId="1455" xr:uid="{87177BB1-176C-4C09-893B-2EAB1A57EE55}"/>
    <cellStyle name="Финансовый 2 2 2 9" xfId="2482" xr:uid="{C8E50F27-B800-4D8D-9077-79EFE3474530}"/>
    <cellStyle name="Финансовый 2 2 3" xfId="243" xr:uid="{00000000-0005-0000-0000-0000F4000000}"/>
    <cellStyle name="Финансовый 2 2 3 2" xfId="599" xr:uid="{755E1A61-563C-4513-8F5A-2208077E35C1}"/>
    <cellStyle name="Финансовый 2 2 3 2 2" xfId="1115" xr:uid="{CEC8F904-7EE4-43AD-A9AA-C6E86865425F}"/>
    <cellStyle name="Финансовый 2 2 3 2 2 2" xfId="2143" xr:uid="{5B33369D-FE1E-42AC-B771-EF87826D7350}"/>
    <cellStyle name="Финансовый 2 2 3 2 2 3" xfId="3170" xr:uid="{9EADE6AD-809D-4B64-8FBF-15F040CA664C}"/>
    <cellStyle name="Финансовый 2 2 3 2 3" xfId="1630" xr:uid="{D22AA8F3-0E8E-49B0-9C05-4F964FE602DD}"/>
    <cellStyle name="Финансовый 2 2 3 2 4" xfId="2657" xr:uid="{975DC9C1-7A9B-43BB-9CB2-4463B80718FE}"/>
    <cellStyle name="Финансовый 2 2 3 3" xfId="770" xr:uid="{7FB2162A-48D8-4C0E-BE20-5471CFFF0FEB}"/>
    <cellStyle name="Финансовый 2 2 3 3 2" xfId="1801" xr:uid="{9D770E73-DEC3-4EB3-9B65-41631C610E74}"/>
    <cellStyle name="Финансовый 2 2 3 3 3" xfId="2828" xr:uid="{AE494CEB-A7F7-498F-9D84-5AC46BFEC3F1}"/>
    <cellStyle name="Финансовый 2 2 3 4" xfId="944" xr:uid="{2130E5FA-94A2-4612-A506-9DFB3362BD37}"/>
    <cellStyle name="Финансовый 2 2 3 4 2" xfId="1972" xr:uid="{5C24A4E5-16E3-44BF-9C23-DF76A39CF74D}"/>
    <cellStyle name="Финансовый 2 2 3 4 3" xfId="2999" xr:uid="{A7A3A2BE-D6B4-457D-9587-185D7D844529}"/>
    <cellStyle name="Финансовый 2 2 3 5" xfId="1287" xr:uid="{1DFA734A-E65D-498E-BA44-1DFA00384E40}"/>
    <cellStyle name="Финансовый 2 2 3 5 2" xfId="2314" xr:uid="{8D29C60F-04F1-4A00-BA8A-4AEB349A9FDA}"/>
    <cellStyle name="Финансовый 2 2 3 5 3" xfId="3341" xr:uid="{20A61833-79CC-479E-883F-90268DA3C49E}"/>
    <cellStyle name="Финансовый 2 2 3 6" xfId="1458" xr:uid="{B107B6E2-3AA8-48FC-B1EA-840E3A03B354}"/>
    <cellStyle name="Финансовый 2 2 3 7" xfId="2485" xr:uid="{F2D53BD4-DA7A-4C31-86BC-8950B784F815}"/>
    <cellStyle name="Финансовый 2 2 3 8" xfId="425" xr:uid="{007B07BB-0E41-438D-8E5A-A53E0D9A8764}"/>
    <cellStyle name="Финансовый 2 2 4" xfId="244" xr:uid="{00000000-0005-0000-0000-0000F5000000}"/>
    <cellStyle name="Финансовый 2 2 4 2" xfId="600" xr:uid="{C16EAEFA-BD5D-4626-BE9A-7FAE49E87D09}"/>
    <cellStyle name="Финансовый 2 2 4 2 2" xfId="1116" xr:uid="{388E1A47-F122-401F-8CA5-6FE50B59A848}"/>
    <cellStyle name="Финансовый 2 2 4 2 2 2" xfId="2144" xr:uid="{D37F306D-7B3C-4E4F-B08E-68F70A6064AF}"/>
    <cellStyle name="Финансовый 2 2 4 2 2 3" xfId="3171" xr:uid="{7477C690-ACB2-4A6D-BC6A-E6FDE02C1E7E}"/>
    <cellStyle name="Финансовый 2 2 4 2 3" xfId="1631" xr:uid="{D80D6CA8-D208-404A-96FF-0C87420184D7}"/>
    <cellStyle name="Финансовый 2 2 4 2 4" xfId="2658" xr:uid="{B74BAE0E-B7F6-49A6-A2B8-2A6B2BFF0576}"/>
    <cellStyle name="Финансовый 2 2 4 3" xfId="771" xr:uid="{DD867D96-0ECC-49FE-912C-109472729AA3}"/>
    <cellStyle name="Финансовый 2 2 4 3 2" xfId="1802" xr:uid="{48AEE033-668D-4BBD-83E2-EF677E20871B}"/>
    <cellStyle name="Финансовый 2 2 4 3 3" xfId="2829" xr:uid="{2919FC32-E98F-4644-B588-D2D5121F8996}"/>
    <cellStyle name="Финансовый 2 2 4 4" xfId="945" xr:uid="{D43412A0-A82B-4ED7-9F50-209781A50E8B}"/>
    <cellStyle name="Финансовый 2 2 4 4 2" xfId="1973" xr:uid="{DC9C3035-E63D-49F2-9A8F-1D795EDEBAA2}"/>
    <cellStyle name="Финансовый 2 2 4 4 3" xfId="3000" xr:uid="{4D1D0D77-B023-4338-86CC-8789F0D619D2}"/>
    <cellStyle name="Финансовый 2 2 4 5" xfId="1288" xr:uid="{61EA83B6-6FB3-4CF0-A24E-950024DCEF1B}"/>
    <cellStyle name="Финансовый 2 2 4 5 2" xfId="2315" xr:uid="{FE638064-858A-4253-99E7-7DC265BD1E34}"/>
    <cellStyle name="Финансовый 2 2 4 5 3" xfId="3342" xr:uid="{9EED1F27-3FC5-4D91-8C1E-7EC205800300}"/>
    <cellStyle name="Финансовый 2 2 4 6" xfId="1459" xr:uid="{642C8AD5-D0AD-4152-9838-BE1A1A50E9D3}"/>
    <cellStyle name="Финансовый 2 2 4 7" xfId="2486" xr:uid="{134C388C-E952-4523-B91F-82A1A05CFD9B}"/>
    <cellStyle name="Финансовый 2 2 4 8" xfId="426" xr:uid="{6244F1F5-85DC-43A1-BFDF-C02FF6BBB792}"/>
    <cellStyle name="Финансовый 2 2 5" xfId="475" xr:uid="{26E38D08-BD20-49F8-A369-F05116CB0313}"/>
    <cellStyle name="Финансовый 2 2 5 2" xfId="991" xr:uid="{B43F14A5-417D-4784-848A-ED25C9588A42}"/>
    <cellStyle name="Финансовый 2 2 5 2 2" xfId="2019" xr:uid="{2768B3D1-A41D-42E7-B6A1-A16EC42F1FA8}"/>
    <cellStyle name="Финансовый 2 2 5 2 3" xfId="3046" xr:uid="{9425F934-4C02-4631-9A46-920D01BB416B}"/>
    <cellStyle name="Финансовый 2 2 5 3" xfId="1506" xr:uid="{5683C812-7624-447E-90FB-7485F6D1108C}"/>
    <cellStyle name="Финансовый 2 2 5 4" xfId="2533" xr:uid="{8831DF41-875D-4F14-B3D6-BB170DC4F487}"/>
    <cellStyle name="Финансовый 2 2 6" xfId="646" xr:uid="{E8A53A56-2048-4D19-94BE-8FC514FF79AE}"/>
    <cellStyle name="Финансовый 2 2 6 2" xfId="1677" xr:uid="{FB25600E-2860-41DE-90A4-928154F26460}"/>
    <cellStyle name="Финансовый 2 2 6 3" xfId="2704" xr:uid="{76C4ABD8-25A1-4084-9602-94EC834D7976}"/>
    <cellStyle name="Финансовый 2 2 7" xfId="820" xr:uid="{63B8AA03-DB52-40FB-A95A-D05AD3CEE030}"/>
    <cellStyle name="Финансовый 2 2 7 2" xfId="1848" xr:uid="{4A1BAD8B-CDBC-4F60-879D-B11C310EB7F3}"/>
    <cellStyle name="Финансовый 2 2 7 3" xfId="2875" xr:uid="{0314D5DC-583F-4DE4-B037-167A9EFC75C1}"/>
    <cellStyle name="Финансовый 2 2 8" xfId="1163" xr:uid="{F1301AC1-9620-40AE-A87F-CDC1AF852E72}"/>
    <cellStyle name="Финансовый 2 2 8 2" xfId="2190" xr:uid="{0A3908A2-1AAB-4121-8E12-1E3B9BCE80CF}"/>
    <cellStyle name="Финансовый 2 2 8 3" xfId="3217" xr:uid="{AA22E18E-5F0B-4E0F-AA00-6123ADD3C4C7}"/>
    <cellStyle name="Финансовый 2 2 9" xfId="1334" xr:uid="{EE4151CC-C80F-4328-ABD7-F6B8BB78E2C2}"/>
    <cellStyle name="Финансовый 2 3" xfId="112" xr:uid="{00000000-0005-0000-0000-0000F6000000}"/>
    <cellStyle name="Финансовый 2 3 10" xfId="2354" xr:uid="{8A727881-55D7-4EA7-9F97-B431E495C467}"/>
    <cellStyle name="Финансовый 2 3 11" xfId="294" xr:uid="{A3539A30-00A6-4D6C-BFDB-C645007AE686}"/>
    <cellStyle name="Финансовый 2 3 2" xfId="245" xr:uid="{00000000-0005-0000-0000-0000F7000000}"/>
    <cellStyle name="Финансовый 2 3 2 10" xfId="427" xr:uid="{5EA84B17-590E-4893-96B3-FEFFC97C91FC}"/>
    <cellStyle name="Финансовый 2 3 2 2" xfId="246" xr:uid="{00000000-0005-0000-0000-0000F8000000}"/>
    <cellStyle name="Финансовый 2 3 2 2 2" xfId="602" xr:uid="{91141CB5-F74E-460E-BDCB-88A27CC60B2D}"/>
    <cellStyle name="Финансовый 2 3 2 2 2 2" xfId="1118" xr:uid="{8CDD05B4-C94D-44DE-A6F0-DF4A99AF6CD2}"/>
    <cellStyle name="Финансовый 2 3 2 2 2 2 2" xfId="2146" xr:uid="{1813BD00-8519-4C50-A25C-ADE726BF9064}"/>
    <cellStyle name="Финансовый 2 3 2 2 2 2 3" xfId="3173" xr:uid="{D321C005-C0F4-40FC-B7CC-E0B1BDB52E86}"/>
    <cellStyle name="Финансовый 2 3 2 2 2 3" xfId="1633" xr:uid="{34CB7AC1-EADF-4DB5-B871-0DC1DEED0D8F}"/>
    <cellStyle name="Финансовый 2 3 2 2 2 4" xfId="2660" xr:uid="{96318E54-10CE-43F7-82B7-A589755A0C89}"/>
    <cellStyle name="Финансовый 2 3 2 2 3" xfId="773" xr:uid="{7CD982D9-59D0-44AA-ABA3-5BF451986787}"/>
    <cellStyle name="Финансовый 2 3 2 2 3 2" xfId="1804" xr:uid="{69173CB5-C590-4C40-AA4A-23559A397901}"/>
    <cellStyle name="Финансовый 2 3 2 2 3 3" xfId="2831" xr:uid="{1C6753F4-A0BA-4765-B5BD-6EC922508E2F}"/>
    <cellStyle name="Финансовый 2 3 2 2 4" xfId="947" xr:uid="{441C0C34-10FD-48FB-A855-08360D1272A4}"/>
    <cellStyle name="Финансовый 2 3 2 2 4 2" xfId="1975" xr:uid="{DC24DE2B-8A1A-481C-BF35-73937EC39456}"/>
    <cellStyle name="Финансовый 2 3 2 2 4 3" xfId="3002" xr:uid="{24F91FF1-19E2-41EE-81E4-0E47C79A54A5}"/>
    <cellStyle name="Финансовый 2 3 2 2 5" xfId="1290" xr:uid="{CB4C2BF4-BD74-4B42-9CF3-C820C4A125A8}"/>
    <cellStyle name="Финансовый 2 3 2 2 5 2" xfId="2317" xr:uid="{571C8DB9-DBD2-475A-8554-E6D616710502}"/>
    <cellStyle name="Финансовый 2 3 2 2 5 3" xfId="3344" xr:uid="{E9299932-E424-4E1B-81BB-354E0019440A}"/>
    <cellStyle name="Финансовый 2 3 2 2 6" xfId="1461" xr:uid="{EFF746CC-E011-429A-89BC-3D0213EBC12E}"/>
    <cellStyle name="Финансовый 2 3 2 2 7" xfId="2488" xr:uid="{B1B3F595-7B81-4D1B-935E-5D35DB9D56C3}"/>
    <cellStyle name="Финансовый 2 3 2 2 8" xfId="428" xr:uid="{EEEB3267-1191-4AF7-BEC1-65F3E8D3F6FC}"/>
    <cellStyle name="Финансовый 2 3 2 3" xfId="247" xr:uid="{00000000-0005-0000-0000-0000F9000000}"/>
    <cellStyle name="Финансовый 2 3 2 3 2" xfId="603" xr:uid="{2FF076CB-C82A-429F-8B28-E2996AC60931}"/>
    <cellStyle name="Финансовый 2 3 2 3 2 2" xfId="1119" xr:uid="{E26BCE02-8149-4A62-8FC0-69EED196186B}"/>
    <cellStyle name="Финансовый 2 3 2 3 2 2 2" xfId="2147" xr:uid="{214BD8D8-2A85-4825-8530-7912B121B678}"/>
    <cellStyle name="Финансовый 2 3 2 3 2 2 3" xfId="3174" xr:uid="{90512B51-BC8D-46C8-952C-C4207978BEB9}"/>
    <cellStyle name="Финансовый 2 3 2 3 2 3" xfId="1634" xr:uid="{3114FD1B-E14D-4AB5-8553-9CC7DDAA2961}"/>
    <cellStyle name="Финансовый 2 3 2 3 2 4" xfId="2661" xr:uid="{72C7CE14-D169-4AEB-952E-620857D736CF}"/>
    <cellStyle name="Финансовый 2 3 2 3 3" xfId="774" xr:uid="{69AE3D83-74B0-4218-8B5F-047E92D948F3}"/>
    <cellStyle name="Финансовый 2 3 2 3 3 2" xfId="1805" xr:uid="{9C04BA4A-672F-477B-A7F9-97B083EC2E05}"/>
    <cellStyle name="Финансовый 2 3 2 3 3 3" xfId="2832" xr:uid="{3E3B36E5-69EA-4BC7-9001-DA46B4E764BA}"/>
    <cellStyle name="Финансовый 2 3 2 3 4" xfId="948" xr:uid="{B9AA19A4-52EB-4CB1-8288-3C29D305947E}"/>
    <cellStyle name="Финансовый 2 3 2 3 4 2" xfId="1976" xr:uid="{B711227A-AB28-4D1C-84D2-C5FB9C6E6871}"/>
    <cellStyle name="Финансовый 2 3 2 3 4 3" xfId="3003" xr:uid="{7AF316BC-ED7E-431F-AAF2-40D37BF1452A}"/>
    <cellStyle name="Финансовый 2 3 2 3 5" xfId="1291" xr:uid="{80C18579-3F0B-46C4-BA87-0FC2DD96EFB1}"/>
    <cellStyle name="Финансовый 2 3 2 3 5 2" xfId="2318" xr:uid="{DC9F0D64-9DA6-4625-919C-458F536A0D6E}"/>
    <cellStyle name="Финансовый 2 3 2 3 5 3" xfId="3345" xr:uid="{460C3AC4-E167-4A4E-8473-FBBD091D2D0F}"/>
    <cellStyle name="Финансовый 2 3 2 3 6" xfId="1462" xr:uid="{57F8048A-B8B4-433B-BC3E-4052FD8F3FD9}"/>
    <cellStyle name="Финансовый 2 3 2 3 7" xfId="2489" xr:uid="{C2EDBD07-493B-4F6E-8B7C-A0702F105FEA}"/>
    <cellStyle name="Финансовый 2 3 2 3 8" xfId="429" xr:uid="{51E0B6A1-2FC6-44D2-939A-ADCD70725FE1}"/>
    <cellStyle name="Финансовый 2 3 2 4" xfId="601" xr:uid="{38DEC0B7-862D-4AD8-A972-5830E531D093}"/>
    <cellStyle name="Финансовый 2 3 2 4 2" xfId="1117" xr:uid="{D152C459-41DE-4A14-A0DF-CEF6C7B6BB65}"/>
    <cellStyle name="Финансовый 2 3 2 4 2 2" xfId="2145" xr:uid="{228FAF99-29D0-42BC-A8E1-9EDE075C84BC}"/>
    <cellStyle name="Финансовый 2 3 2 4 2 3" xfId="3172" xr:uid="{09976F1B-C82A-426D-BD44-71C0B9CA163D}"/>
    <cellStyle name="Финансовый 2 3 2 4 3" xfId="1632" xr:uid="{A19F1995-6730-4964-B3B0-16FDDBA3854B}"/>
    <cellStyle name="Финансовый 2 3 2 4 4" xfId="2659" xr:uid="{779781DA-F4DD-43CF-B4D1-48C9A163341A}"/>
    <cellStyle name="Финансовый 2 3 2 5" xfId="772" xr:uid="{E56CBC72-C816-4AE1-A9C3-5517F98FB7B3}"/>
    <cellStyle name="Финансовый 2 3 2 5 2" xfId="1803" xr:uid="{6C5507C4-E719-4165-9D36-8FD24FC13EAE}"/>
    <cellStyle name="Финансовый 2 3 2 5 3" xfId="2830" xr:uid="{752F06AF-05CB-4926-BC61-61112AC49EC2}"/>
    <cellStyle name="Финансовый 2 3 2 6" xfId="946" xr:uid="{8D3DBA65-1BBD-4CE9-92E5-882F48B8F554}"/>
    <cellStyle name="Финансовый 2 3 2 6 2" xfId="1974" xr:uid="{9284A43A-E3AC-455A-9389-444998BAF3CE}"/>
    <cellStyle name="Финансовый 2 3 2 6 3" xfId="3001" xr:uid="{4A115E4B-68F5-420A-99E9-5CC0583298B6}"/>
    <cellStyle name="Финансовый 2 3 2 7" xfId="1289" xr:uid="{C6C3EDA2-7A76-4967-B3E5-318F14AE4B52}"/>
    <cellStyle name="Финансовый 2 3 2 7 2" xfId="2316" xr:uid="{37F99EE4-DBB8-4EF2-87D5-2F43EA958124}"/>
    <cellStyle name="Финансовый 2 3 2 7 3" xfId="3343" xr:uid="{CE33C995-3107-4ACF-91A1-06BB9E37B27E}"/>
    <cellStyle name="Финансовый 2 3 2 8" xfId="1460" xr:uid="{454922FC-DAA2-46F0-B06F-8477738A5F9B}"/>
    <cellStyle name="Финансовый 2 3 2 9" xfId="2487" xr:uid="{8B45FCDF-D003-459B-BCE7-409B910CE649}"/>
    <cellStyle name="Финансовый 2 3 3" xfId="248" xr:uid="{00000000-0005-0000-0000-0000FA000000}"/>
    <cellStyle name="Финансовый 2 3 3 2" xfId="604" xr:uid="{57D69DEA-48E8-4737-B2D2-B37F2BE096F5}"/>
    <cellStyle name="Финансовый 2 3 3 2 2" xfId="1120" xr:uid="{0CBC1F50-3CBE-48EB-BCB3-D4B0CEDB54D5}"/>
    <cellStyle name="Финансовый 2 3 3 2 2 2" xfId="2148" xr:uid="{A58B837B-95FF-4948-A275-C44DB618453B}"/>
    <cellStyle name="Финансовый 2 3 3 2 2 3" xfId="3175" xr:uid="{6DC3861D-2996-4B3A-8C6B-CE9AE1A397AD}"/>
    <cellStyle name="Финансовый 2 3 3 2 3" xfId="1635" xr:uid="{F644B646-B43F-4082-BF8A-891E4FC85163}"/>
    <cellStyle name="Финансовый 2 3 3 2 4" xfId="2662" xr:uid="{D32DEFBC-DF91-49F4-B07D-F66F3EF05F40}"/>
    <cellStyle name="Финансовый 2 3 3 3" xfId="775" xr:uid="{FC6103AC-DD11-4698-BB96-D6B190A6804D}"/>
    <cellStyle name="Финансовый 2 3 3 3 2" xfId="1806" xr:uid="{80F1F32B-B08D-4F36-8209-642EBA58446D}"/>
    <cellStyle name="Финансовый 2 3 3 3 3" xfId="2833" xr:uid="{D2FFD1C5-C81D-444A-B18D-81A9762C71AE}"/>
    <cellStyle name="Финансовый 2 3 3 4" xfId="949" xr:uid="{C7F12BBD-0F51-4CE5-9F34-8A5985D9271A}"/>
    <cellStyle name="Финансовый 2 3 3 4 2" xfId="1977" xr:uid="{854DBD68-62FB-4155-91D4-8393DCB2FC67}"/>
    <cellStyle name="Финансовый 2 3 3 4 3" xfId="3004" xr:uid="{1DBD2305-7276-42D4-A77A-DFF598AD70C7}"/>
    <cellStyle name="Финансовый 2 3 3 5" xfId="1292" xr:uid="{94C8D22B-7420-4770-BB0A-38CE0A923EE3}"/>
    <cellStyle name="Финансовый 2 3 3 5 2" xfId="2319" xr:uid="{A113518C-DCC9-47A8-9495-249CE392C6D1}"/>
    <cellStyle name="Финансовый 2 3 3 5 3" xfId="3346" xr:uid="{6E5C1697-01C0-44DD-8687-6F2E604ADAEE}"/>
    <cellStyle name="Финансовый 2 3 3 6" xfId="1463" xr:uid="{DBAC30ED-9551-411F-8BF0-0CAE604B7E13}"/>
    <cellStyle name="Финансовый 2 3 3 7" xfId="2490" xr:uid="{388816D4-CFDF-43CF-8458-2C3643C19DF0}"/>
    <cellStyle name="Финансовый 2 3 3 8" xfId="430" xr:uid="{8104DD4A-2478-40B7-8AE2-2260454DC046}"/>
    <cellStyle name="Финансовый 2 3 4" xfId="249" xr:uid="{00000000-0005-0000-0000-0000FB000000}"/>
    <cellStyle name="Финансовый 2 3 4 2" xfId="605" xr:uid="{61C0862E-4C87-45FA-8E13-3CD1ECBF4275}"/>
    <cellStyle name="Финансовый 2 3 4 2 2" xfId="1121" xr:uid="{FBDCF306-626F-4AB8-864D-34D95522C2B6}"/>
    <cellStyle name="Финансовый 2 3 4 2 2 2" xfId="2149" xr:uid="{F69EEFFB-405F-4967-BE40-C7BAB44A6D92}"/>
    <cellStyle name="Финансовый 2 3 4 2 2 3" xfId="3176" xr:uid="{EA653B0C-8815-4121-A4C8-33C4D748124B}"/>
    <cellStyle name="Финансовый 2 3 4 2 3" xfId="1636" xr:uid="{83E237E0-0C76-4586-AC88-F003D790B4CA}"/>
    <cellStyle name="Финансовый 2 3 4 2 4" xfId="2663" xr:uid="{761B05AF-0AF8-4880-8FA1-9B948A51A558}"/>
    <cellStyle name="Финансовый 2 3 4 3" xfId="776" xr:uid="{6B9FB4A2-75D0-4D0E-BE84-F699DF785EBF}"/>
    <cellStyle name="Финансовый 2 3 4 3 2" xfId="1807" xr:uid="{83E855E8-FC65-4692-96FE-06617BA96213}"/>
    <cellStyle name="Финансовый 2 3 4 3 3" xfId="2834" xr:uid="{647DE8A8-C00D-465D-A5C6-C2CA910E8FE0}"/>
    <cellStyle name="Финансовый 2 3 4 4" xfId="950" xr:uid="{42F06FA1-7067-49F4-837F-F304B686A2EC}"/>
    <cellStyle name="Финансовый 2 3 4 4 2" xfId="1978" xr:uid="{0861A843-6570-4AFF-9846-30AD5BAC74BA}"/>
    <cellStyle name="Финансовый 2 3 4 4 3" xfId="3005" xr:uid="{C162C93A-75CA-4845-B8EF-8730AEBA9272}"/>
    <cellStyle name="Финансовый 2 3 4 5" xfId="1293" xr:uid="{D1C5DD48-F3B1-4D4E-84B4-FED66478B64E}"/>
    <cellStyle name="Финансовый 2 3 4 5 2" xfId="2320" xr:uid="{B14D492C-60DE-4ABA-950E-489C11BE2FDC}"/>
    <cellStyle name="Финансовый 2 3 4 5 3" xfId="3347" xr:uid="{B9321EA1-E604-4C66-A437-6DB0FDB7CFF1}"/>
    <cellStyle name="Финансовый 2 3 4 6" xfId="1464" xr:uid="{5118EBBF-0D12-4D33-9B0B-3790DAD2F198}"/>
    <cellStyle name="Финансовый 2 3 4 7" xfId="2491" xr:uid="{38CC8EE4-84F7-4EA1-9B1E-6B10C335CF32}"/>
    <cellStyle name="Финансовый 2 3 4 8" xfId="431" xr:uid="{7FE6A180-15AB-434A-84A0-7AC604E16FCE}"/>
    <cellStyle name="Финансовый 2 3 5" xfId="468" xr:uid="{30FE8EE1-3597-44E5-9270-17A33E1B851C}"/>
    <cellStyle name="Финансовый 2 3 5 2" xfId="984" xr:uid="{F9BB1439-FBBB-46AE-8873-14AE4DBF03F2}"/>
    <cellStyle name="Финансовый 2 3 5 2 2" xfId="2012" xr:uid="{C3BA4A4E-1BBA-496C-A22D-EC3B9FFC971B}"/>
    <cellStyle name="Финансовый 2 3 5 2 3" xfId="3039" xr:uid="{F3741FE1-896C-4E5B-9C9C-35415992DEAC}"/>
    <cellStyle name="Финансовый 2 3 5 3" xfId="1499" xr:uid="{C59D6B74-5C38-4C86-8515-C8A5E830A557}"/>
    <cellStyle name="Финансовый 2 3 5 4" xfId="2526" xr:uid="{AE61A379-7792-47C3-80DB-04A8C7AD9A73}"/>
    <cellStyle name="Финансовый 2 3 6" xfId="639" xr:uid="{5BE06782-FC19-4488-9122-7EA1401D2F82}"/>
    <cellStyle name="Финансовый 2 3 6 2" xfId="1670" xr:uid="{2F118168-843B-4C51-9107-1CEA23461236}"/>
    <cellStyle name="Финансовый 2 3 6 3" xfId="2697" xr:uid="{9B77C9F5-FA2A-4172-9409-26B16AED9DCA}"/>
    <cellStyle name="Финансовый 2 3 7" xfId="813" xr:uid="{8737A3ED-6257-4B6F-9501-048965BA6E00}"/>
    <cellStyle name="Финансовый 2 3 7 2" xfId="1841" xr:uid="{CC24C28D-4239-4369-A836-9210989BC355}"/>
    <cellStyle name="Финансовый 2 3 7 3" xfId="2868" xr:uid="{36E6B818-B5FB-42DC-973F-77686F9E9F6B}"/>
    <cellStyle name="Финансовый 2 3 8" xfId="1156" xr:uid="{2815372E-3A70-4778-8960-BF244EF86FE6}"/>
    <cellStyle name="Финансовый 2 3 8 2" xfId="2183" xr:uid="{50734CC7-FD61-46DC-B492-C3AF036E192C}"/>
    <cellStyle name="Финансовый 2 3 8 3" xfId="3210" xr:uid="{B06346DB-01B0-4A4C-8DF5-5488DF7EE0C2}"/>
    <cellStyle name="Финансовый 2 3 9" xfId="1327" xr:uid="{80467141-D3ED-41B8-82BB-839AE82130E8}"/>
    <cellStyle name="Финансовый 2 4" xfId="250" xr:uid="{00000000-0005-0000-0000-0000FC000000}"/>
    <cellStyle name="Финансовый 2 4 10" xfId="432" xr:uid="{9C2A5724-C3C6-403F-A0B8-9A0A1D72EE67}"/>
    <cellStyle name="Финансовый 2 4 2" xfId="251" xr:uid="{00000000-0005-0000-0000-0000FD000000}"/>
    <cellStyle name="Финансовый 2 4 2 2" xfId="607" xr:uid="{ECA73F4C-0FFD-4C75-ABCD-230F47085AB9}"/>
    <cellStyle name="Финансовый 2 4 2 2 2" xfId="1123" xr:uid="{CF98CBEF-6F6F-4984-BC18-EB2086D9CADE}"/>
    <cellStyle name="Финансовый 2 4 2 2 2 2" xfId="2151" xr:uid="{80336121-A1E5-4B9E-A3C8-D1BF8C029DDB}"/>
    <cellStyle name="Финансовый 2 4 2 2 2 3" xfId="3178" xr:uid="{A1C5723A-6113-4B3A-A0F7-21B05D73F4BB}"/>
    <cellStyle name="Финансовый 2 4 2 2 3" xfId="1638" xr:uid="{8270069C-955E-48F4-8F6F-3F186A8D1328}"/>
    <cellStyle name="Финансовый 2 4 2 2 4" xfId="2665" xr:uid="{ED850A4A-A872-4527-9F48-11A367775B00}"/>
    <cellStyle name="Финансовый 2 4 2 3" xfId="778" xr:uid="{48857934-1BC1-4ADE-8C30-2D3F1C750551}"/>
    <cellStyle name="Финансовый 2 4 2 3 2" xfId="1809" xr:uid="{5DE49172-131D-482E-9B1F-82E7370C2CC6}"/>
    <cellStyle name="Финансовый 2 4 2 3 3" xfId="2836" xr:uid="{821735C1-0A8F-49BF-BDE0-C005AC1C8B08}"/>
    <cellStyle name="Финансовый 2 4 2 4" xfId="952" xr:uid="{F14F8B16-B554-46DA-BF76-6B6C6C86A910}"/>
    <cellStyle name="Финансовый 2 4 2 4 2" xfId="1980" xr:uid="{5A785DA6-E609-477D-91C6-0FD5691247EB}"/>
    <cellStyle name="Финансовый 2 4 2 4 3" xfId="3007" xr:uid="{8103BBA2-3620-4C72-80E7-B119C953C6EC}"/>
    <cellStyle name="Финансовый 2 4 2 5" xfId="1295" xr:uid="{80735FB7-0CAE-4E9E-B972-4D538EEDBD84}"/>
    <cellStyle name="Финансовый 2 4 2 5 2" xfId="2322" xr:uid="{3A518852-2412-43C0-B3F4-173E8D350D17}"/>
    <cellStyle name="Финансовый 2 4 2 5 3" xfId="3349" xr:uid="{40279FF4-A7CD-4CD3-8C7E-D92B1B4E5F52}"/>
    <cellStyle name="Финансовый 2 4 2 6" xfId="1466" xr:uid="{1B1C9E16-87C3-4562-8E54-E92B31984B74}"/>
    <cellStyle name="Финансовый 2 4 2 7" xfId="2493" xr:uid="{F64B2869-CF7C-4047-A1C7-29CD1BDFB095}"/>
    <cellStyle name="Финансовый 2 4 2 8" xfId="433" xr:uid="{F8C51EBE-645E-451F-B0AA-23FF78319A0B}"/>
    <cellStyle name="Финансовый 2 4 3" xfId="252" xr:uid="{00000000-0005-0000-0000-0000FE000000}"/>
    <cellStyle name="Финансовый 2 4 3 2" xfId="608" xr:uid="{C2589DBF-7BD0-4393-B13B-3C58AAA6FEF3}"/>
    <cellStyle name="Финансовый 2 4 3 2 2" xfId="1124" xr:uid="{CF6E74A9-FD6D-4AA9-8F3A-59C58A6F6FB7}"/>
    <cellStyle name="Финансовый 2 4 3 2 2 2" xfId="2152" xr:uid="{102A0ECB-D98F-4B74-9378-36D5B7AF45B0}"/>
    <cellStyle name="Финансовый 2 4 3 2 2 3" xfId="3179" xr:uid="{C474D470-6A0E-4AF1-B7AB-5C67D4233EF5}"/>
    <cellStyle name="Финансовый 2 4 3 2 3" xfId="1639" xr:uid="{2498EF82-C155-47D7-9585-D73F855BED91}"/>
    <cellStyle name="Финансовый 2 4 3 2 4" xfId="2666" xr:uid="{033A3E1A-8EF1-4B8D-B7DB-C5B6548AA68F}"/>
    <cellStyle name="Финансовый 2 4 3 3" xfId="779" xr:uid="{73ECF614-7CA9-4463-BCB1-2894B74648C8}"/>
    <cellStyle name="Финансовый 2 4 3 3 2" xfId="1810" xr:uid="{D8094E98-F96A-4F52-AA5E-99D89371E0B4}"/>
    <cellStyle name="Финансовый 2 4 3 3 3" xfId="2837" xr:uid="{8D3CCAB6-71F2-48E4-A20C-62B1011E5E95}"/>
    <cellStyle name="Финансовый 2 4 3 4" xfId="953" xr:uid="{54FBB36A-7E9D-403C-B733-E83B644022C5}"/>
    <cellStyle name="Финансовый 2 4 3 4 2" xfId="1981" xr:uid="{55FB96F2-A402-422B-B3C2-5FB1B722A4A5}"/>
    <cellStyle name="Финансовый 2 4 3 4 3" xfId="3008" xr:uid="{1F0E29A3-CD75-432A-9C32-BCD2A268357F}"/>
    <cellStyle name="Финансовый 2 4 3 5" xfId="1296" xr:uid="{997A6774-E87C-43FE-ADFE-81A5C213E344}"/>
    <cellStyle name="Финансовый 2 4 3 5 2" xfId="2323" xr:uid="{DAC11A45-C645-4F0C-965B-95D5C55E9331}"/>
    <cellStyle name="Финансовый 2 4 3 5 3" xfId="3350" xr:uid="{F5F72E0A-3D7D-4581-AF23-A3B12A3241B7}"/>
    <cellStyle name="Финансовый 2 4 3 6" xfId="1467" xr:uid="{DA11A6BE-DCAC-49BC-8B65-341EF59FE336}"/>
    <cellStyle name="Финансовый 2 4 3 7" xfId="2494" xr:uid="{BFBCFC4B-51AB-4BFD-99C0-16546B8F8BCE}"/>
    <cellStyle name="Финансовый 2 4 3 8" xfId="434" xr:uid="{B6C3445E-92D5-488B-B413-661027A482AC}"/>
    <cellStyle name="Финансовый 2 4 4" xfId="606" xr:uid="{478D2353-BC92-4946-8F9D-F1F4EEE705AC}"/>
    <cellStyle name="Финансовый 2 4 4 2" xfId="1122" xr:uid="{1C634F57-08AF-45B4-9CED-299386D407FD}"/>
    <cellStyle name="Финансовый 2 4 4 2 2" xfId="2150" xr:uid="{950A73D1-EED5-4CB9-A081-63735A9CA493}"/>
    <cellStyle name="Финансовый 2 4 4 2 3" xfId="3177" xr:uid="{F96D79B6-B712-4498-B25E-11FFD0A5884D}"/>
    <cellStyle name="Финансовый 2 4 4 3" xfId="1637" xr:uid="{8F1FEC41-E61A-4876-95F5-79AD5CB27AE4}"/>
    <cellStyle name="Финансовый 2 4 4 4" xfId="2664" xr:uid="{87194015-4418-4F7B-A14D-9292E7B4796E}"/>
    <cellStyle name="Финансовый 2 4 5" xfId="777" xr:uid="{5D7177F8-0835-465E-8B64-CF0B2451C516}"/>
    <cellStyle name="Финансовый 2 4 5 2" xfId="1808" xr:uid="{988CEDEA-9B3B-4952-B02E-5C4464F8F909}"/>
    <cellStyle name="Финансовый 2 4 5 3" xfId="2835" xr:uid="{E76D0E76-0117-47FE-9EDF-421EFDF3EF23}"/>
    <cellStyle name="Финансовый 2 4 6" xfId="951" xr:uid="{5CD4F4A2-540F-413A-A36B-CA172E199A30}"/>
    <cellStyle name="Финансовый 2 4 6 2" xfId="1979" xr:uid="{0E64B930-78F3-4586-9B0C-ACFEC1E6F8BE}"/>
    <cellStyle name="Финансовый 2 4 6 3" xfId="3006" xr:uid="{8633080F-BC23-43F5-9CE2-1A22D92B1C6D}"/>
    <cellStyle name="Финансовый 2 4 7" xfId="1294" xr:uid="{4586A0C8-F1C9-4A5E-AC07-F24361A0A15C}"/>
    <cellStyle name="Финансовый 2 4 7 2" xfId="2321" xr:uid="{C9706FA1-41A1-48E6-BBF7-87375239C054}"/>
    <cellStyle name="Финансовый 2 4 7 3" xfId="3348" xr:uid="{A5F86BC9-7FD4-4996-9633-075452C20647}"/>
    <cellStyle name="Финансовый 2 4 8" xfId="1465" xr:uid="{C314FD12-9993-4A37-9AC4-4807D2C8831F}"/>
    <cellStyle name="Финансовый 2 4 9" xfId="2492" xr:uid="{B181E7A7-DA9F-49F2-955B-8D9B82EB86A9}"/>
    <cellStyle name="Финансовый 2 5" xfId="253" xr:uid="{00000000-0005-0000-0000-0000FF000000}"/>
    <cellStyle name="Финансовый 2 5 2" xfId="609" xr:uid="{657CAC3B-86F7-4F0B-BF6E-EC8EAABE1D8A}"/>
    <cellStyle name="Финансовый 2 5 2 2" xfId="1125" xr:uid="{11082789-EBC9-4A49-8222-CECA544A9F98}"/>
    <cellStyle name="Финансовый 2 5 2 2 2" xfId="2153" xr:uid="{6EEC57DC-DAEC-4AC2-9F1F-D3FECAEE086D}"/>
    <cellStyle name="Финансовый 2 5 2 2 3" xfId="3180" xr:uid="{2B7BB20D-4C7F-4BB1-BBB5-CF13A075416A}"/>
    <cellStyle name="Финансовый 2 5 2 3" xfId="1640" xr:uid="{A31BA45B-51F0-4FB5-A213-FCF7FFAE4FA3}"/>
    <cellStyle name="Финансовый 2 5 2 4" xfId="2667" xr:uid="{99C3FF7B-9BEA-4EC8-A2FB-4468E88C3C9E}"/>
    <cellStyle name="Финансовый 2 5 3" xfId="780" xr:uid="{4CA7020F-C9D6-4863-B782-7A8E2F244BC9}"/>
    <cellStyle name="Финансовый 2 5 3 2" xfId="1811" xr:uid="{4AA104E4-B862-4A62-9C8A-C504FD8C390E}"/>
    <cellStyle name="Финансовый 2 5 3 3" xfId="2838" xr:uid="{CD1DDC52-3EA0-4353-BED5-27B13638380A}"/>
    <cellStyle name="Финансовый 2 5 4" xfId="954" xr:uid="{590A7239-3ED9-4181-AEE7-E7B11EDF7D40}"/>
    <cellStyle name="Финансовый 2 5 4 2" xfId="1982" xr:uid="{B49D6878-79CE-4D46-8B22-07D1EB3639D3}"/>
    <cellStyle name="Финансовый 2 5 4 3" xfId="3009" xr:uid="{72EA3979-39E3-4061-BBF1-6F36821297CC}"/>
    <cellStyle name="Финансовый 2 5 5" xfId="1297" xr:uid="{256B3147-347D-475B-B489-CA9B1395134E}"/>
    <cellStyle name="Финансовый 2 5 5 2" xfId="2324" xr:uid="{E2A4FE30-F54F-4BEB-BF7A-DAD89F68FA1B}"/>
    <cellStyle name="Финансовый 2 5 5 3" xfId="3351" xr:uid="{9967ADEE-950F-4BA9-B248-FAA6D6304442}"/>
    <cellStyle name="Финансовый 2 5 6" xfId="1468" xr:uid="{205772E8-B335-44B8-958B-A0481E0FF8E4}"/>
    <cellStyle name="Финансовый 2 5 7" xfId="2495" xr:uid="{9D71EDB5-3D23-416B-9ABE-41E278E53747}"/>
    <cellStyle name="Финансовый 2 5 8" xfId="435" xr:uid="{A9F75A60-E262-4A17-BF11-77168F2D377B}"/>
    <cellStyle name="Финансовый 2 6" xfId="254" xr:uid="{00000000-0005-0000-0000-000000010000}"/>
    <cellStyle name="Финансовый 2 6 2" xfId="610" xr:uid="{7F761613-CA1C-42D2-A69C-0732B41F2F89}"/>
    <cellStyle name="Финансовый 2 6 2 2" xfId="1126" xr:uid="{315AB0D7-97B9-4180-B1F8-0B3322336D9D}"/>
    <cellStyle name="Финансовый 2 6 2 2 2" xfId="2154" xr:uid="{771BAD30-3FEB-48BD-9436-7045611C8682}"/>
    <cellStyle name="Финансовый 2 6 2 2 3" xfId="3181" xr:uid="{5728F4A1-27B2-46C1-A01C-EF29384BB9F9}"/>
    <cellStyle name="Финансовый 2 6 2 3" xfId="1641" xr:uid="{509AD801-0C69-4C28-B5B0-A7D98838EB10}"/>
    <cellStyle name="Финансовый 2 6 2 4" xfId="2668" xr:uid="{4D39E1B7-6C5F-49BB-9368-2E2F1F070A5B}"/>
    <cellStyle name="Финансовый 2 6 3" xfId="781" xr:uid="{755504A8-986F-4B63-9A13-AD8ED9FBD3B7}"/>
    <cellStyle name="Финансовый 2 6 3 2" xfId="1812" xr:uid="{51F17176-689F-414F-81D4-2424F21CBD1C}"/>
    <cellStyle name="Финансовый 2 6 3 3" xfId="2839" xr:uid="{2D51BE80-F8D3-4856-BD32-4DF7E24BA22B}"/>
    <cellStyle name="Финансовый 2 6 4" xfId="955" xr:uid="{7822529A-E34A-4C7D-8159-B77D4643876A}"/>
    <cellStyle name="Финансовый 2 6 4 2" xfId="1983" xr:uid="{937B369B-D0FC-433B-AD9D-5B9D2945352E}"/>
    <cellStyle name="Финансовый 2 6 4 3" xfId="3010" xr:uid="{71306B72-FCB2-4C38-95F6-7DCD5DDF6906}"/>
    <cellStyle name="Финансовый 2 6 5" xfId="1298" xr:uid="{EAD213E7-4F85-4344-B209-FDC50CBE7126}"/>
    <cellStyle name="Финансовый 2 6 5 2" xfId="2325" xr:uid="{C7C9672B-C3D3-4E22-A034-AD40532CF856}"/>
    <cellStyle name="Финансовый 2 6 5 3" xfId="3352" xr:uid="{4C725DF5-1526-4078-87D3-9C6793A70F4F}"/>
    <cellStyle name="Финансовый 2 6 6" xfId="1469" xr:uid="{261E74BA-1F14-43DC-B5F7-15E2502E54C5}"/>
    <cellStyle name="Финансовый 2 6 7" xfId="2496" xr:uid="{BDCD69F1-C5EF-4BDD-9CA6-F1065D5438E1}"/>
    <cellStyle name="Финансовый 2 6 8" xfId="436" xr:uid="{993D4039-2069-4568-847C-88FAF221F6D0}"/>
    <cellStyle name="Финансовый 2 7" xfId="255" xr:uid="{00000000-0005-0000-0000-000001010000}"/>
    <cellStyle name="Финансовый 2 7 2" xfId="611" xr:uid="{2E0248D8-0237-44AF-AA43-26C221DC0B53}"/>
    <cellStyle name="Финансовый 2 7 2 2" xfId="1127" xr:uid="{427870CB-0C7B-4611-83EC-821AB548348A}"/>
    <cellStyle name="Финансовый 2 7 2 2 2" xfId="2155" xr:uid="{BFFDF3D6-81FC-438A-8A0B-AAD8230BB2A8}"/>
    <cellStyle name="Финансовый 2 7 2 2 3" xfId="3182" xr:uid="{F0BF8F09-B19E-493A-BCCA-748345AA55B2}"/>
    <cellStyle name="Финансовый 2 7 2 3" xfId="1642" xr:uid="{EBEC7923-45F9-492C-9735-BB90FB410173}"/>
    <cellStyle name="Финансовый 2 7 2 4" xfId="2669" xr:uid="{C650D249-297A-4DFA-B3AD-506B19B18CC7}"/>
    <cellStyle name="Финансовый 2 7 3" xfId="782" xr:uid="{6E752FF5-0C92-41E5-82CF-52E3B0487937}"/>
    <cellStyle name="Финансовый 2 7 3 2" xfId="1813" xr:uid="{B4BECC27-674A-4647-98AC-0F366ECA7CDB}"/>
    <cellStyle name="Финансовый 2 7 3 3" xfId="2840" xr:uid="{91E0C218-9756-435E-8CA3-AF461B37788F}"/>
    <cellStyle name="Финансовый 2 7 4" xfId="956" xr:uid="{D7743366-DED3-4146-B509-D4C5B806B63F}"/>
    <cellStyle name="Финансовый 2 7 4 2" xfId="1984" xr:uid="{C3059BB9-5B72-4BF6-B8F8-9A221E54E6D7}"/>
    <cellStyle name="Финансовый 2 7 4 3" xfId="3011" xr:uid="{033828D6-D6F5-4FE0-AC5F-DFB49A6C5113}"/>
    <cellStyle name="Финансовый 2 7 5" xfId="1299" xr:uid="{D88B4847-829C-4FC9-87A3-D651D0CE83EE}"/>
    <cellStyle name="Финансовый 2 7 5 2" xfId="2326" xr:uid="{339843DE-2772-40ED-89EC-4CD931CFA905}"/>
    <cellStyle name="Финансовый 2 7 5 3" xfId="3353" xr:uid="{361C74BE-C451-44CE-A517-CB9229B8DD67}"/>
    <cellStyle name="Финансовый 2 7 6" xfId="1470" xr:uid="{CEE7C743-11F5-41D9-AA1C-E60BACD93329}"/>
    <cellStyle name="Финансовый 2 7 7" xfId="2497" xr:uid="{6E45F01E-2AA9-4EB8-BEE3-333800FA14AF}"/>
    <cellStyle name="Финансовый 2 7 8" xfId="437" xr:uid="{57DE2C7F-4028-4650-BE1F-2FA0D7254EA8}"/>
    <cellStyle name="Финансовый 2 8" xfId="458" xr:uid="{955E95E1-3CAB-482A-A2C6-BB3964F13F67}"/>
    <cellStyle name="Финансовый 2 8 2" xfId="974" xr:uid="{7E60BAE9-5492-4B22-9F96-DE3FDA815406}"/>
    <cellStyle name="Финансовый 2 8 2 2" xfId="2002" xr:uid="{0F5BC672-3F0F-4B74-8509-4B93AF4B83A8}"/>
    <cellStyle name="Финансовый 2 8 2 3" xfId="3029" xr:uid="{AA91964F-A220-4B7B-9D35-F7657E10F506}"/>
    <cellStyle name="Финансовый 2 8 3" xfId="1489" xr:uid="{7CCCEB82-D2A1-4C99-8142-C0D13E7F5A25}"/>
    <cellStyle name="Финансовый 2 8 4" xfId="2516" xr:uid="{18A7F676-2983-4D4F-A786-DBE04578AEF2}"/>
    <cellStyle name="Финансовый 2 9" xfId="629" xr:uid="{34F75906-F4F5-486D-8485-F50238E93DDF}"/>
    <cellStyle name="Финансовый 2 9 2" xfId="1660" xr:uid="{71A6AA9A-A828-460B-86F9-6CCE36A20DDB}"/>
    <cellStyle name="Финансовый 2 9 3" xfId="2687" xr:uid="{FE145638-A908-49EF-87AE-E2DF320477EC}"/>
    <cellStyle name="Финансовый 3" xfId="52" xr:uid="{00000000-0005-0000-0000-000002010000}"/>
    <cellStyle name="Финансовый 3 10" xfId="804" xr:uid="{772AACE2-FF40-4817-8FA1-05D0ED51835C}"/>
    <cellStyle name="Финансовый 3 10 2" xfId="1832" xr:uid="{E6007B81-CA14-405C-A216-1E7DA18116FA}"/>
    <cellStyle name="Финансовый 3 10 3" xfId="2859" xr:uid="{85150DCA-CBF9-4D4D-9E14-E15B68DCCDF8}"/>
    <cellStyle name="Финансовый 3 11" xfId="1147" xr:uid="{8FE0AAFC-FBAE-490B-9D08-CB762D668A00}"/>
    <cellStyle name="Финансовый 3 11 2" xfId="2174" xr:uid="{DA5F7310-BD31-461B-8516-9C7473A8F220}"/>
    <cellStyle name="Финансовый 3 11 3" xfId="3201" xr:uid="{31CCD517-DC38-4335-BEBA-BE14867386B2}"/>
    <cellStyle name="Финансовый 3 12" xfId="1318" xr:uid="{ECC2F70A-20C0-4CF0-813F-131C0C18322E}"/>
    <cellStyle name="Финансовый 3 13" xfId="2345" xr:uid="{C17B857E-6ABD-4863-948D-DE57CBB21843}"/>
    <cellStyle name="Финансовый 3 14" xfId="285" xr:uid="{1B8D4407-E9F1-4930-816B-610C4610B3C2}"/>
    <cellStyle name="Финансовый 3 2" xfId="120" xr:uid="{00000000-0005-0000-0000-000003010000}"/>
    <cellStyle name="Финансовый 3 2 10" xfId="2362" xr:uid="{DACF1FE8-142A-4B25-B73F-A78529065D87}"/>
    <cellStyle name="Финансовый 3 2 11" xfId="302" xr:uid="{A2724FCA-D982-431A-85EA-B513A3C288E1}"/>
    <cellStyle name="Финансовый 3 2 2" xfId="256" xr:uid="{00000000-0005-0000-0000-000004010000}"/>
    <cellStyle name="Финансовый 3 2 2 10" xfId="438" xr:uid="{EDA92CE0-FB85-438B-AF2B-5E7314B7F8D5}"/>
    <cellStyle name="Финансовый 3 2 2 2" xfId="257" xr:uid="{00000000-0005-0000-0000-000005010000}"/>
    <cellStyle name="Финансовый 3 2 2 2 2" xfId="613" xr:uid="{BDEAA70C-B552-40BF-AE5E-4434E51EBFB2}"/>
    <cellStyle name="Финансовый 3 2 2 2 2 2" xfId="1129" xr:uid="{9F44342B-C6F5-4B23-968D-9AC46641EB42}"/>
    <cellStyle name="Финансовый 3 2 2 2 2 2 2" xfId="2157" xr:uid="{35658AC0-0CCD-43FC-BEB9-0C040C34DECD}"/>
    <cellStyle name="Финансовый 3 2 2 2 2 2 3" xfId="3184" xr:uid="{8F84487B-EBD8-4A7E-B9BC-17D852EF6449}"/>
    <cellStyle name="Финансовый 3 2 2 2 2 3" xfId="1644" xr:uid="{5BC6B38B-AE87-499F-B938-932E8F99EB52}"/>
    <cellStyle name="Финансовый 3 2 2 2 2 4" xfId="2671" xr:uid="{05D7E490-63F7-4C7C-86D7-6934C9BFD15A}"/>
    <cellStyle name="Финансовый 3 2 2 2 3" xfId="784" xr:uid="{9AA894F2-F7AC-4BA9-86E6-28BAC34F231E}"/>
    <cellStyle name="Финансовый 3 2 2 2 3 2" xfId="1815" xr:uid="{7DA6ECCF-BD1E-4F70-B737-F981A61F9F1A}"/>
    <cellStyle name="Финансовый 3 2 2 2 3 3" xfId="2842" xr:uid="{CE9E4A0C-CF33-407C-BE4A-5F601AE9595B}"/>
    <cellStyle name="Финансовый 3 2 2 2 4" xfId="958" xr:uid="{EED8F978-DC98-4A21-8B17-E375FE224D04}"/>
    <cellStyle name="Финансовый 3 2 2 2 4 2" xfId="1986" xr:uid="{AE593367-F913-47DD-BD85-B8460665ECBF}"/>
    <cellStyle name="Финансовый 3 2 2 2 4 3" xfId="3013" xr:uid="{4AD185E9-44FA-4A20-A6F5-D16AE35EC341}"/>
    <cellStyle name="Финансовый 3 2 2 2 5" xfId="1301" xr:uid="{FCD28C5A-143C-4F5F-AF78-520CBCB23109}"/>
    <cellStyle name="Финансовый 3 2 2 2 5 2" xfId="2328" xr:uid="{7BE16A16-9923-4491-94DD-252C6D48E6E1}"/>
    <cellStyle name="Финансовый 3 2 2 2 5 3" xfId="3355" xr:uid="{FF7CCF47-6810-4468-A395-21C500DBEE81}"/>
    <cellStyle name="Финансовый 3 2 2 2 6" xfId="1472" xr:uid="{FA05C416-6D96-4FC4-AFA6-D29B5A68FA87}"/>
    <cellStyle name="Финансовый 3 2 2 2 7" xfId="2499" xr:uid="{202BB077-7888-4D26-A57B-7BD994E082B3}"/>
    <cellStyle name="Финансовый 3 2 2 2 8" xfId="439" xr:uid="{526A9CA4-2670-44EC-81DE-A622BA4C22A3}"/>
    <cellStyle name="Финансовый 3 2 2 3" xfId="258" xr:uid="{00000000-0005-0000-0000-000006010000}"/>
    <cellStyle name="Финансовый 3 2 2 3 2" xfId="614" xr:uid="{CB5FA2D8-582B-4595-BE47-066DE874BECA}"/>
    <cellStyle name="Финансовый 3 2 2 3 2 2" xfId="1130" xr:uid="{A77E9F42-A67A-4C8F-B77B-B915BFCCFB8C}"/>
    <cellStyle name="Финансовый 3 2 2 3 2 2 2" xfId="2158" xr:uid="{B60BB195-5668-48AF-83E3-96CD5E37782F}"/>
    <cellStyle name="Финансовый 3 2 2 3 2 2 3" xfId="3185" xr:uid="{550EC40B-E250-4499-BCB8-8F9263D1A0C9}"/>
    <cellStyle name="Финансовый 3 2 2 3 2 3" xfId="1645" xr:uid="{B81E5605-97C0-4119-949C-CF31A9BD54BE}"/>
    <cellStyle name="Финансовый 3 2 2 3 2 4" xfId="2672" xr:uid="{89A60232-2332-451A-A7CE-5DCB0659A6EB}"/>
    <cellStyle name="Финансовый 3 2 2 3 3" xfId="785" xr:uid="{9A4C2DB3-53F0-4DDE-8A37-BF547AF00FD4}"/>
    <cellStyle name="Финансовый 3 2 2 3 3 2" xfId="1816" xr:uid="{2B3BAA83-A178-4F5D-8E00-383D8D25C977}"/>
    <cellStyle name="Финансовый 3 2 2 3 3 3" xfId="2843" xr:uid="{0ECFF598-5A0C-480F-A0D2-78D17D9A5956}"/>
    <cellStyle name="Финансовый 3 2 2 3 4" xfId="959" xr:uid="{600441A8-13F4-4209-992D-8752D3CC8B79}"/>
    <cellStyle name="Финансовый 3 2 2 3 4 2" xfId="1987" xr:uid="{813E8414-DF43-4AF6-BE5E-56275EB23C07}"/>
    <cellStyle name="Финансовый 3 2 2 3 4 3" xfId="3014" xr:uid="{DB2F9F2F-07D4-4930-BA2B-A50ED61101E3}"/>
    <cellStyle name="Финансовый 3 2 2 3 5" xfId="1302" xr:uid="{850FB9AB-EBAB-4252-9740-AE4545A5CB03}"/>
    <cellStyle name="Финансовый 3 2 2 3 5 2" xfId="2329" xr:uid="{86B802D3-A6FA-4D4D-B591-A70445591B81}"/>
    <cellStyle name="Финансовый 3 2 2 3 5 3" xfId="3356" xr:uid="{9385216F-9A35-4C1F-9917-9A940BF7CC6D}"/>
    <cellStyle name="Финансовый 3 2 2 3 6" xfId="1473" xr:uid="{299E9B75-3274-4BB5-9954-8F1028BE85A3}"/>
    <cellStyle name="Финансовый 3 2 2 3 7" xfId="2500" xr:uid="{6F21CCE4-A90F-48FD-B694-9BF229678E29}"/>
    <cellStyle name="Финансовый 3 2 2 3 8" xfId="440" xr:uid="{21513A2A-27AC-4CDD-8826-B9C0DC1E93A5}"/>
    <cellStyle name="Финансовый 3 2 2 4" xfId="612" xr:uid="{A49B16EF-5E53-4804-82F0-FF0B5B686445}"/>
    <cellStyle name="Финансовый 3 2 2 4 2" xfId="1128" xr:uid="{5B3C41BA-0D7E-4BD9-8720-622227037B70}"/>
    <cellStyle name="Финансовый 3 2 2 4 2 2" xfId="2156" xr:uid="{EE73466C-B34B-49C7-919E-B35C91D2152D}"/>
    <cellStyle name="Финансовый 3 2 2 4 2 3" xfId="3183" xr:uid="{2316679A-40BA-4322-9C23-FCDAE8C4A473}"/>
    <cellStyle name="Финансовый 3 2 2 4 3" xfId="1643" xr:uid="{D6224035-0200-48D3-B95B-7C0868350CC9}"/>
    <cellStyle name="Финансовый 3 2 2 4 4" xfId="2670" xr:uid="{8E8A0705-1D06-451A-99DB-A40A66E8F41C}"/>
    <cellStyle name="Финансовый 3 2 2 5" xfId="783" xr:uid="{4AA94BEA-0B9D-4364-94D0-71709E6371AB}"/>
    <cellStyle name="Финансовый 3 2 2 5 2" xfId="1814" xr:uid="{99F21352-97CA-41BB-AEED-40C3883EA21E}"/>
    <cellStyle name="Финансовый 3 2 2 5 3" xfId="2841" xr:uid="{56AF10A0-07BA-4D37-B37A-9BC852D1A301}"/>
    <cellStyle name="Финансовый 3 2 2 6" xfId="957" xr:uid="{2F4AAD73-F8A2-4BB0-B753-53FF12319CA0}"/>
    <cellStyle name="Финансовый 3 2 2 6 2" xfId="1985" xr:uid="{79DDCA31-A88E-4C84-8BB2-9D48E8127D04}"/>
    <cellStyle name="Финансовый 3 2 2 6 3" xfId="3012" xr:uid="{8AD045B4-3C78-4A9D-A48D-77B857C127F2}"/>
    <cellStyle name="Финансовый 3 2 2 7" xfId="1300" xr:uid="{0520BC95-8C4E-4E20-ADF3-94B794A5C33A}"/>
    <cellStyle name="Финансовый 3 2 2 7 2" xfId="2327" xr:uid="{773AF5CF-F395-4EF9-A559-038AE0DAEE8F}"/>
    <cellStyle name="Финансовый 3 2 2 7 3" xfId="3354" xr:uid="{2CC5C04B-0E4F-4FD9-B7CC-813B8CF9DEDB}"/>
    <cellStyle name="Финансовый 3 2 2 8" xfId="1471" xr:uid="{5AC5950B-B7BC-4A27-B383-55F683162AC0}"/>
    <cellStyle name="Финансовый 3 2 2 9" xfId="2498" xr:uid="{6A441584-B7A8-4C86-A470-FB7C5AB96C86}"/>
    <cellStyle name="Финансовый 3 2 3" xfId="259" xr:uid="{00000000-0005-0000-0000-000007010000}"/>
    <cellStyle name="Финансовый 3 2 3 2" xfId="615" xr:uid="{A7308E07-D77C-4873-A4EF-DA1BD4B8E85D}"/>
    <cellStyle name="Финансовый 3 2 3 2 2" xfId="1131" xr:uid="{B2C2E4C7-32F7-4F7C-9796-4B9C3DBC2B04}"/>
    <cellStyle name="Финансовый 3 2 3 2 2 2" xfId="2159" xr:uid="{8CB50CDD-6A5D-4F15-AEDB-6947A098474C}"/>
    <cellStyle name="Финансовый 3 2 3 2 2 3" xfId="3186" xr:uid="{07548970-22C9-4D0F-AAE9-E08311C7D049}"/>
    <cellStyle name="Финансовый 3 2 3 2 3" xfId="1646" xr:uid="{69170958-E37B-4CAE-A87D-A116BDD8F6AB}"/>
    <cellStyle name="Финансовый 3 2 3 2 4" xfId="2673" xr:uid="{7D4F12D0-41B9-43E9-94D6-B8B639D0B219}"/>
    <cellStyle name="Финансовый 3 2 3 3" xfId="786" xr:uid="{6EB40D94-F8B5-4BDE-AD80-1F01C4144F3C}"/>
    <cellStyle name="Финансовый 3 2 3 3 2" xfId="1817" xr:uid="{448139E2-83B1-4F00-A9CE-4E52DB174326}"/>
    <cellStyle name="Финансовый 3 2 3 3 3" xfId="2844" xr:uid="{F3B9BF8C-8769-4208-BF00-532F296618D6}"/>
    <cellStyle name="Финансовый 3 2 3 4" xfId="960" xr:uid="{123B07BF-8562-40A7-87AC-A21B1BCE1D0E}"/>
    <cellStyle name="Финансовый 3 2 3 4 2" xfId="1988" xr:uid="{2B05163F-2D32-447E-860C-AAB47525FD67}"/>
    <cellStyle name="Финансовый 3 2 3 4 3" xfId="3015" xr:uid="{D74E1AA1-D55D-4A1F-881E-89A18AC172A9}"/>
    <cellStyle name="Финансовый 3 2 3 5" xfId="1303" xr:uid="{7E576672-4E0D-4024-B1F4-1C6837C57A68}"/>
    <cellStyle name="Финансовый 3 2 3 5 2" xfId="2330" xr:uid="{4C16F534-904A-4B25-97BD-9411005A08CC}"/>
    <cellStyle name="Финансовый 3 2 3 5 3" xfId="3357" xr:uid="{35228264-E411-43C4-9A3A-957563B876DB}"/>
    <cellStyle name="Финансовый 3 2 3 6" xfId="1474" xr:uid="{9E3F9131-F4F4-4BE3-8E34-15128B453C68}"/>
    <cellStyle name="Финансовый 3 2 3 7" xfId="2501" xr:uid="{56851EE2-76FA-49C9-91C9-DEDCE76981CD}"/>
    <cellStyle name="Финансовый 3 2 3 8" xfId="441" xr:uid="{C58C5431-7805-40BD-8F38-AB256D12F13A}"/>
    <cellStyle name="Финансовый 3 2 4" xfId="260" xr:uid="{00000000-0005-0000-0000-000008010000}"/>
    <cellStyle name="Финансовый 3 2 4 2" xfId="616" xr:uid="{4E1F1DBC-2E28-4905-A2F3-ED284151B447}"/>
    <cellStyle name="Финансовый 3 2 4 2 2" xfId="1132" xr:uid="{6BA6C5C9-586A-449C-A36E-E6B9F4028D6D}"/>
    <cellStyle name="Финансовый 3 2 4 2 2 2" xfId="2160" xr:uid="{3585EBC2-B55E-4849-8742-193F8DB1F047}"/>
    <cellStyle name="Финансовый 3 2 4 2 2 3" xfId="3187" xr:uid="{53EA4BF1-029B-4B18-9E10-4C7C590F8125}"/>
    <cellStyle name="Финансовый 3 2 4 2 3" xfId="1647" xr:uid="{96C47AF5-75DB-4075-BCB4-4E49CB956870}"/>
    <cellStyle name="Финансовый 3 2 4 2 4" xfId="2674" xr:uid="{E0D35BC0-7CF7-49EC-8B92-1EFC56D4B56F}"/>
    <cellStyle name="Финансовый 3 2 4 3" xfId="787" xr:uid="{98D106C8-95E7-4A9C-A962-122A33F99A6E}"/>
    <cellStyle name="Финансовый 3 2 4 3 2" xfId="1818" xr:uid="{22C565FF-88DA-4980-96D0-7B296878BF75}"/>
    <cellStyle name="Финансовый 3 2 4 3 3" xfId="2845" xr:uid="{4BC7B331-F26F-4235-93F6-04EA6667A61C}"/>
    <cellStyle name="Финансовый 3 2 4 4" xfId="961" xr:uid="{5D4AD8E2-C0FA-4BA5-829C-B34B96A48389}"/>
    <cellStyle name="Финансовый 3 2 4 4 2" xfId="1989" xr:uid="{B0978B09-96DE-42C8-80A9-5CBBD5C81E33}"/>
    <cellStyle name="Финансовый 3 2 4 4 3" xfId="3016" xr:uid="{6C4E8671-98C9-42B7-94EC-439C4363E9E8}"/>
    <cellStyle name="Финансовый 3 2 4 5" xfId="1304" xr:uid="{77D2298D-C13B-4AAC-8EAD-18C7C027C210}"/>
    <cellStyle name="Финансовый 3 2 4 5 2" xfId="2331" xr:uid="{CD131B0F-E3E0-4509-ADF8-1F20F32A63EA}"/>
    <cellStyle name="Финансовый 3 2 4 5 3" xfId="3358" xr:uid="{20E99120-8160-4E35-B772-6FF53B047AD2}"/>
    <cellStyle name="Финансовый 3 2 4 6" xfId="1475" xr:uid="{DB59BCDA-C781-45EB-9D9C-0DD3981AA0C8}"/>
    <cellStyle name="Финансовый 3 2 4 7" xfId="2502" xr:uid="{C0CC1BC2-5F7F-4CAD-98DB-591DC4AE2CBC}"/>
    <cellStyle name="Финансовый 3 2 4 8" xfId="442" xr:uid="{9359D65B-E770-4EE1-8BE7-BB5BA59EE658}"/>
    <cellStyle name="Финансовый 3 2 5" xfId="476" xr:uid="{9ED23E0B-DCB4-49E2-89BA-5E44366B69A6}"/>
    <cellStyle name="Финансовый 3 2 5 2" xfId="992" xr:uid="{8C6363C8-EDA4-4894-9231-D0B911BB8D02}"/>
    <cellStyle name="Финансовый 3 2 5 2 2" xfId="2020" xr:uid="{EC5EC104-2982-46D5-9AFC-C7B7329497FD}"/>
    <cellStyle name="Финансовый 3 2 5 2 3" xfId="3047" xr:uid="{76AC2F25-3BF7-4DC4-B967-A2AE58CA39B5}"/>
    <cellStyle name="Финансовый 3 2 5 3" xfId="1507" xr:uid="{EFA9D415-2847-4788-8253-80AB53D20E0D}"/>
    <cellStyle name="Финансовый 3 2 5 4" xfId="2534" xr:uid="{07891F73-22DA-4E2E-8226-1C6F346F2767}"/>
    <cellStyle name="Финансовый 3 2 6" xfId="647" xr:uid="{74453E80-EB4B-48C6-AAA0-65664D2E31A6}"/>
    <cellStyle name="Финансовый 3 2 6 2" xfId="1678" xr:uid="{B82F2F94-153C-42EE-A646-E512E9B8E2D2}"/>
    <cellStyle name="Финансовый 3 2 6 3" xfId="2705" xr:uid="{068BDF14-6F21-45CB-88CA-B73B36C82C46}"/>
    <cellStyle name="Финансовый 3 2 7" xfId="821" xr:uid="{C0306EAA-335C-4E39-9669-951A4F7F62D4}"/>
    <cellStyle name="Финансовый 3 2 7 2" xfId="1849" xr:uid="{F90B7BE9-3652-4A8D-9F50-4B74B0DDF3FF}"/>
    <cellStyle name="Финансовый 3 2 7 3" xfId="2876" xr:uid="{3F31C550-3B06-42C6-9339-60BFAE34AEA9}"/>
    <cellStyle name="Финансовый 3 2 8" xfId="1164" xr:uid="{2D8F4009-148E-42FC-A912-3B5F723008B0}"/>
    <cellStyle name="Финансовый 3 2 8 2" xfId="2191" xr:uid="{38C47737-6CD3-482C-B402-32796902DD37}"/>
    <cellStyle name="Финансовый 3 2 8 3" xfId="3218" xr:uid="{574AFD2F-A9BD-4CB8-9D88-7BBB6DF69A5F}"/>
    <cellStyle name="Финансовый 3 2 9" xfId="1335" xr:uid="{51F95AA9-7798-4FD3-9EF0-484B277D50E0}"/>
    <cellStyle name="Финансовый 3 3" xfId="113" xr:uid="{00000000-0005-0000-0000-000009010000}"/>
    <cellStyle name="Финансовый 3 3 10" xfId="2355" xr:uid="{F55CFC27-AD95-4489-8AF6-525F15B4E986}"/>
    <cellStyle name="Финансовый 3 3 11" xfId="295" xr:uid="{091D740B-7A31-4F13-98CE-B3A16D303686}"/>
    <cellStyle name="Финансовый 3 3 2" xfId="261" xr:uid="{00000000-0005-0000-0000-00000A010000}"/>
    <cellStyle name="Финансовый 3 3 2 10" xfId="443" xr:uid="{38E8CCAA-E0D9-4D1A-B90D-A89D1304E7E2}"/>
    <cellStyle name="Финансовый 3 3 2 2" xfId="262" xr:uid="{00000000-0005-0000-0000-00000B010000}"/>
    <cellStyle name="Финансовый 3 3 2 2 2" xfId="618" xr:uid="{4B430079-47E1-40C3-B54C-F610F9E79565}"/>
    <cellStyle name="Финансовый 3 3 2 2 2 2" xfId="1134" xr:uid="{4BADCEEB-B453-46FC-A5ED-048FB6CCC353}"/>
    <cellStyle name="Финансовый 3 3 2 2 2 2 2" xfId="2162" xr:uid="{7D604A97-6EDA-4552-BE7D-3B20A2DDB092}"/>
    <cellStyle name="Финансовый 3 3 2 2 2 2 3" xfId="3189" xr:uid="{1F0C5948-AFA7-44EF-B69D-6A834559F764}"/>
    <cellStyle name="Финансовый 3 3 2 2 2 3" xfId="1649" xr:uid="{02FFA32E-41E0-4C42-8527-177A07BFE601}"/>
    <cellStyle name="Финансовый 3 3 2 2 2 4" xfId="2676" xr:uid="{FD6BEA41-DAAB-4F28-A2F0-8118992FE672}"/>
    <cellStyle name="Финансовый 3 3 2 2 3" xfId="789" xr:uid="{7F723AF5-B8A3-413F-98E9-87667BB1A6CA}"/>
    <cellStyle name="Финансовый 3 3 2 2 3 2" xfId="1820" xr:uid="{EFF52603-22A1-46F3-BC16-2D61B79A71D4}"/>
    <cellStyle name="Финансовый 3 3 2 2 3 3" xfId="2847" xr:uid="{DC7E1752-3767-4106-BDBC-E962BCFD83DF}"/>
    <cellStyle name="Финансовый 3 3 2 2 4" xfId="963" xr:uid="{7BD5307D-EC46-447D-BBE5-9072F1D07928}"/>
    <cellStyle name="Финансовый 3 3 2 2 4 2" xfId="1991" xr:uid="{97E84D93-D16A-4D6A-9937-A61123C7352B}"/>
    <cellStyle name="Финансовый 3 3 2 2 4 3" xfId="3018" xr:uid="{CC02932F-BA70-4F98-B6CA-2777A8BD53D9}"/>
    <cellStyle name="Финансовый 3 3 2 2 5" xfId="1306" xr:uid="{41DF53B0-B905-4D03-AB2F-CDD7C5723E7B}"/>
    <cellStyle name="Финансовый 3 3 2 2 5 2" xfId="2333" xr:uid="{D2766E9A-84A1-44E8-B7BC-399AB6400C8B}"/>
    <cellStyle name="Финансовый 3 3 2 2 5 3" xfId="3360" xr:uid="{2B4412C4-EA99-4DE8-BE09-9C025622B127}"/>
    <cellStyle name="Финансовый 3 3 2 2 6" xfId="1477" xr:uid="{125BD1FB-3C33-4D6F-9E6B-4AA9ECB38FA0}"/>
    <cellStyle name="Финансовый 3 3 2 2 7" xfId="2504" xr:uid="{13772C3C-48FB-41BE-B560-9E57A2561612}"/>
    <cellStyle name="Финансовый 3 3 2 2 8" xfId="444" xr:uid="{9F8AEB5D-38FF-4FAE-938C-1F4F3B00B9C4}"/>
    <cellStyle name="Финансовый 3 3 2 3" xfId="263" xr:uid="{00000000-0005-0000-0000-00000C010000}"/>
    <cellStyle name="Финансовый 3 3 2 3 2" xfId="619" xr:uid="{3FED38E3-5D62-4679-8B08-292C5DC5BE77}"/>
    <cellStyle name="Финансовый 3 3 2 3 2 2" xfId="1135" xr:uid="{69715FA7-FDE3-417B-B044-8168EDB8A140}"/>
    <cellStyle name="Финансовый 3 3 2 3 2 2 2" xfId="2163" xr:uid="{9B28EE36-F223-4BF8-BA9A-00DA0A626FB2}"/>
    <cellStyle name="Финансовый 3 3 2 3 2 2 3" xfId="3190" xr:uid="{9E76A552-819A-4295-99C7-48E9BAA2F6B5}"/>
    <cellStyle name="Финансовый 3 3 2 3 2 3" xfId="1650" xr:uid="{7D84F023-6164-4FC3-99DB-B22925D2BC08}"/>
    <cellStyle name="Финансовый 3 3 2 3 2 4" xfId="2677" xr:uid="{3D40F383-07C0-46B6-9134-79E8F8777404}"/>
    <cellStyle name="Финансовый 3 3 2 3 3" xfId="790" xr:uid="{3EA71183-61B5-4B2D-8543-FECB830A83DD}"/>
    <cellStyle name="Финансовый 3 3 2 3 3 2" xfId="1821" xr:uid="{9B3E0A84-FA3B-4329-9AED-00F506AEB4AA}"/>
    <cellStyle name="Финансовый 3 3 2 3 3 3" xfId="2848" xr:uid="{E17E5828-58C7-40EA-8183-28473E55C589}"/>
    <cellStyle name="Финансовый 3 3 2 3 4" xfId="964" xr:uid="{8D923A7B-2C8E-4230-B54D-45BF1C414E67}"/>
    <cellStyle name="Финансовый 3 3 2 3 4 2" xfId="1992" xr:uid="{FBF9B822-903D-438A-A714-3D2B95010ED0}"/>
    <cellStyle name="Финансовый 3 3 2 3 4 3" xfId="3019" xr:uid="{7BCF921A-D2F7-471F-B8A8-532FB6ED5753}"/>
    <cellStyle name="Финансовый 3 3 2 3 5" xfId="1307" xr:uid="{743B787E-45DA-4F1F-B0B6-F36272AEC4B0}"/>
    <cellStyle name="Финансовый 3 3 2 3 5 2" xfId="2334" xr:uid="{E11520A6-775F-4778-B1C3-1BC95D06742C}"/>
    <cellStyle name="Финансовый 3 3 2 3 5 3" xfId="3361" xr:uid="{A019154D-A737-418A-896B-C0D4676F1238}"/>
    <cellStyle name="Финансовый 3 3 2 3 6" xfId="1478" xr:uid="{3D3777CF-62C9-4D20-B95C-8690388E357F}"/>
    <cellStyle name="Финансовый 3 3 2 3 7" xfId="2505" xr:uid="{C3BE83C1-7C96-4692-83B0-25215CDECDC4}"/>
    <cellStyle name="Финансовый 3 3 2 3 8" xfId="445" xr:uid="{0176ECD3-3126-44CF-AEFC-382CA8103B7E}"/>
    <cellStyle name="Финансовый 3 3 2 4" xfId="617" xr:uid="{AA9A771C-4B56-4D3E-844F-31FCAE1CA532}"/>
    <cellStyle name="Финансовый 3 3 2 4 2" xfId="1133" xr:uid="{6537D392-0598-4696-86C8-A2548BEFE1AF}"/>
    <cellStyle name="Финансовый 3 3 2 4 2 2" xfId="2161" xr:uid="{486258A3-DD6E-492E-99DA-6715A2AE8B28}"/>
    <cellStyle name="Финансовый 3 3 2 4 2 3" xfId="3188" xr:uid="{A087F43D-C08E-4FDB-BEB3-1B52066E4E56}"/>
    <cellStyle name="Финансовый 3 3 2 4 3" xfId="1648" xr:uid="{F192A822-E9B0-40D3-86D9-B3AB0B2CB89E}"/>
    <cellStyle name="Финансовый 3 3 2 4 4" xfId="2675" xr:uid="{927B9FD2-BCA2-4EF0-BD0C-26A17AC12723}"/>
    <cellStyle name="Финансовый 3 3 2 5" xfId="788" xr:uid="{879EC477-A7F2-4118-85D8-9B3CF20B64CA}"/>
    <cellStyle name="Финансовый 3 3 2 5 2" xfId="1819" xr:uid="{DB3A24C5-E627-43F1-8B49-A5FD9FF8C583}"/>
    <cellStyle name="Финансовый 3 3 2 5 3" xfId="2846" xr:uid="{EDEAA53E-E084-4B53-8269-85A9C298DF42}"/>
    <cellStyle name="Финансовый 3 3 2 6" xfId="962" xr:uid="{60350B02-AF88-4213-98B9-B25787A55E85}"/>
    <cellStyle name="Финансовый 3 3 2 6 2" xfId="1990" xr:uid="{C43617ED-C71A-444F-8A83-25FE890494FF}"/>
    <cellStyle name="Финансовый 3 3 2 6 3" xfId="3017" xr:uid="{025FDFDE-9216-41AC-A853-ECB00B99A494}"/>
    <cellStyle name="Финансовый 3 3 2 7" xfId="1305" xr:uid="{3F66F712-6E98-4AB2-9EE7-D9E05AB40F80}"/>
    <cellStyle name="Финансовый 3 3 2 7 2" xfId="2332" xr:uid="{BE5A0F73-1731-472B-AA5B-25AE8B185E33}"/>
    <cellStyle name="Финансовый 3 3 2 7 3" xfId="3359" xr:uid="{91768049-E801-414A-86F2-C6809B8A95A0}"/>
    <cellStyle name="Финансовый 3 3 2 8" xfId="1476" xr:uid="{5C4C2005-14A7-4660-AF00-2F33F6776D48}"/>
    <cellStyle name="Финансовый 3 3 2 9" xfId="2503" xr:uid="{1D7C3B82-C7EE-4E6D-B59E-134780D0A01F}"/>
    <cellStyle name="Финансовый 3 3 3" xfId="264" xr:uid="{00000000-0005-0000-0000-00000D010000}"/>
    <cellStyle name="Финансовый 3 3 3 2" xfId="620" xr:uid="{672223CD-82FA-4F37-8B6D-532EA4DE8693}"/>
    <cellStyle name="Финансовый 3 3 3 2 2" xfId="1136" xr:uid="{12C4719A-036F-4437-A8C4-2F689CA86328}"/>
    <cellStyle name="Финансовый 3 3 3 2 2 2" xfId="2164" xr:uid="{1789A943-00A8-4BB8-B6E1-F02F1443639E}"/>
    <cellStyle name="Финансовый 3 3 3 2 2 3" xfId="3191" xr:uid="{73F4C70E-4FC5-4FB0-95E8-E6709B312EE0}"/>
    <cellStyle name="Финансовый 3 3 3 2 3" xfId="1651" xr:uid="{E0FB864D-2C26-4004-9725-F8020FC20D66}"/>
    <cellStyle name="Финансовый 3 3 3 2 4" xfId="2678" xr:uid="{03750FA4-0867-4A5D-9BFC-EA6CF92EA631}"/>
    <cellStyle name="Финансовый 3 3 3 3" xfId="791" xr:uid="{9ACDFFE3-2B41-4220-9B29-22BFDC60D643}"/>
    <cellStyle name="Финансовый 3 3 3 3 2" xfId="1822" xr:uid="{406F1E21-3CEE-46FD-BBA9-58E83EBDC200}"/>
    <cellStyle name="Финансовый 3 3 3 3 3" xfId="2849" xr:uid="{49FA376E-2D44-46E5-BEC2-52DFF01BC877}"/>
    <cellStyle name="Финансовый 3 3 3 4" xfId="965" xr:uid="{510F4294-9720-45D7-9A67-AC5F3605DEAB}"/>
    <cellStyle name="Финансовый 3 3 3 4 2" xfId="1993" xr:uid="{67BCC868-5DBE-42C9-AC4C-38E4798D4FB5}"/>
    <cellStyle name="Финансовый 3 3 3 4 3" xfId="3020" xr:uid="{C82E92D4-8A7D-401C-807D-C7BC076E90A6}"/>
    <cellStyle name="Финансовый 3 3 3 5" xfId="1308" xr:uid="{22672D30-709C-4646-AED2-964435C75320}"/>
    <cellStyle name="Финансовый 3 3 3 5 2" xfId="2335" xr:uid="{F5B8ADBB-CC58-4EF8-9F5C-930F67657ADD}"/>
    <cellStyle name="Финансовый 3 3 3 5 3" xfId="3362" xr:uid="{131039C1-4EF8-40D0-85FA-365C13A8B909}"/>
    <cellStyle name="Финансовый 3 3 3 6" xfId="1479" xr:uid="{4B7DE56D-B8AA-4C8A-8C6A-22CE86F36CFF}"/>
    <cellStyle name="Финансовый 3 3 3 7" xfId="2506" xr:uid="{5033AFF4-B7FA-4B82-A61A-A625748DB5BC}"/>
    <cellStyle name="Финансовый 3 3 3 8" xfId="446" xr:uid="{6158B6D6-389E-4B89-9AE2-72538D4ADFDF}"/>
    <cellStyle name="Финансовый 3 3 4" xfId="265" xr:uid="{00000000-0005-0000-0000-00000E010000}"/>
    <cellStyle name="Финансовый 3 3 4 2" xfId="621" xr:uid="{B54D0D16-B4C0-48C0-AB1F-110BF43C943D}"/>
    <cellStyle name="Финансовый 3 3 4 2 2" xfId="1137" xr:uid="{A35CC1DB-7BDC-4C67-B69B-7241BC492481}"/>
    <cellStyle name="Финансовый 3 3 4 2 2 2" xfId="2165" xr:uid="{6A0AB527-420B-46E6-9CBE-8A48339521A3}"/>
    <cellStyle name="Финансовый 3 3 4 2 2 3" xfId="3192" xr:uid="{3F1943DE-3786-41B3-A162-8E318924758E}"/>
    <cellStyle name="Финансовый 3 3 4 2 3" xfId="1652" xr:uid="{543BA1BC-A136-4766-ADF8-E3CE86C34C2B}"/>
    <cellStyle name="Финансовый 3 3 4 2 4" xfId="2679" xr:uid="{6ED53E51-5CC3-4E22-8674-5003D76FF867}"/>
    <cellStyle name="Финансовый 3 3 4 3" xfId="792" xr:uid="{15E1F6B3-3056-40C0-A84E-FCD3674589CF}"/>
    <cellStyle name="Финансовый 3 3 4 3 2" xfId="1823" xr:uid="{738C4AE6-CF65-4BFA-A63D-2B5DB1F0001D}"/>
    <cellStyle name="Финансовый 3 3 4 3 3" xfId="2850" xr:uid="{7BCEAA3B-3353-4D4A-BFDD-AEF98EA6E34A}"/>
    <cellStyle name="Финансовый 3 3 4 4" xfId="966" xr:uid="{8A2BAFB1-8E61-4E5B-A293-C440B8C7F31D}"/>
    <cellStyle name="Финансовый 3 3 4 4 2" xfId="1994" xr:uid="{542407F3-7C5C-4834-B0E4-DD33A317831F}"/>
    <cellStyle name="Финансовый 3 3 4 4 3" xfId="3021" xr:uid="{CF714D6B-F998-4376-9371-FAFFCB2586B7}"/>
    <cellStyle name="Финансовый 3 3 4 5" xfId="1309" xr:uid="{F401E60F-0D6E-46D2-ABFC-1695AEE0BB73}"/>
    <cellStyle name="Финансовый 3 3 4 5 2" xfId="2336" xr:uid="{5D12932C-7C27-4D91-A18D-46EADFE03C40}"/>
    <cellStyle name="Финансовый 3 3 4 5 3" xfId="3363" xr:uid="{C8778461-6965-489C-8CF7-9C928366720F}"/>
    <cellStyle name="Финансовый 3 3 4 6" xfId="1480" xr:uid="{FE24B6B2-9DE6-4E3B-BC1A-EC6C18DA68C0}"/>
    <cellStyle name="Финансовый 3 3 4 7" xfId="2507" xr:uid="{002C8654-434B-4817-9462-93DA3B0A5293}"/>
    <cellStyle name="Финансовый 3 3 4 8" xfId="447" xr:uid="{8ED0757E-B8A2-4408-83D2-AD5B0914A0DE}"/>
    <cellStyle name="Финансовый 3 3 5" xfId="469" xr:uid="{8DD2DD08-C0E3-4EB5-99A9-C8AF37114CEC}"/>
    <cellStyle name="Финансовый 3 3 5 2" xfId="985" xr:uid="{D3ADD02E-948B-4349-88E7-EAD8DC6DC5E8}"/>
    <cellStyle name="Финансовый 3 3 5 2 2" xfId="2013" xr:uid="{5C91CBB6-1E67-464B-AA78-D12F7818839C}"/>
    <cellStyle name="Финансовый 3 3 5 2 3" xfId="3040" xr:uid="{A49B682A-C46A-40E8-957A-76F386CF56E9}"/>
    <cellStyle name="Финансовый 3 3 5 3" xfId="1500" xr:uid="{97307F17-BD29-416F-AE6C-EB562428095C}"/>
    <cellStyle name="Финансовый 3 3 5 4" xfId="2527" xr:uid="{FA394C4A-5253-491E-BA00-94D12404630E}"/>
    <cellStyle name="Финансовый 3 3 6" xfId="640" xr:uid="{CBAB3A02-C7F8-4F98-B82B-65866040EE97}"/>
    <cellStyle name="Финансовый 3 3 6 2" xfId="1671" xr:uid="{797DD44D-07E7-4C85-820F-9049928C19F7}"/>
    <cellStyle name="Финансовый 3 3 6 3" xfId="2698" xr:uid="{F3F3F64C-2282-42E1-8AAD-E7913B015FD9}"/>
    <cellStyle name="Финансовый 3 3 7" xfId="814" xr:uid="{DD5EC26D-BE3D-4195-8FF7-0BA1F80744FD}"/>
    <cellStyle name="Финансовый 3 3 7 2" xfId="1842" xr:uid="{13443E58-FD19-4B76-AF1B-2BED5E194D24}"/>
    <cellStyle name="Финансовый 3 3 7 3" xfId="2869" xr:uid="{3E0E15D1-CE80-4135-BD13-68D33D13CE8B}"/>
    <cellStyle name="Финансовый 3 3 8" xfId="1157" xr:uid="{63F53907-3056-46FE-8B77-BB74CED4AE27}"/>
    <cellStyle name="Финансовый 3 3 8 2" xfId="2184" xr:uid="{C781C341-8B9D-4489-8FCE-E80BD80CC0DB}"/>
    <cellStyle name="Финансовый 3 3 8 3" xfId="3211" xr:uid="{531B3D15-1D5D-49D7-84C5-D3B5141FA3F9}"/>
    <cellStyle name="Финансовый 3 3 9" xfId="1328" xr:uid="{9D9D8306-F98D-4CA9-9A78-68210B0DDBAC}"/>
    <cellStyle name="Финансовый 3 4" xfId="266" xr:uid="{00000000-0005-0000-0000-00000F010000}"/>
    <cellStyle name="Финансовый 3 4 10" xfId="448" xr:uid="{AF887B36-6AE8-42F4-BCED-D66D0BAFF9EE}"/>
    <cellStyle name="Финансовый 3 4 2" xfId="267" xr:uid="{00000000-0005-0000-0000-000010010000}"/>
    <cellStyle name="Финансовый 3 4 2 2" xfId="623" xr:uid="{8F43DFE6-5AA8-42A5-B36B-B36AC9A3C3A0}"/>
    <cellStyle name="Финансовый 3 4 2 2 2" xfId="1139" xr:uid="{9B8A3981-4AF3-4E06-9E8C-DD1620E7732A}"/>
    <cellStyle name="Финансовый 3 4 2 2 2 2" xfId="2167" xr:uid="{71EA3862-7688-4DE1-8061-B597A4062559}"/>
    <cellStyle name="Финансовый 3 4 2 2 2 3" xfId="3194" xr:uid="{784091B8-8117-4534-9351-E219BE147963}"/>
    <cellStyle name="Финансовый 3 4 2 2 3" xfId="1654" xr:uid="{0B2A8FC0-F27B-4EBB-8AAD-6B96F6FF9E12}"/>
    <cellStyle name="Финансовый 3 4 2 2 4" xfId="2681" xr:uid="{2AB131C5-270F-4313-944A-22BE7A05C156}"/>
    <cellStyle name="Финансовый 3 4 2 3" xfId="794" xr:uid="{F32530DF-DBB8-47C2-99C1-9BE217581DC0}"/>
    <cellStyle name="Финансовый 3 4 2 3 2" xfId="1825" xr:uid="{DAE2CC62-DA0C-44CC-9D06-D04BAD7835E5}"/>
    <cellStyle name="Финансовый 3 4 2 3 3" xfId="2852" xr:uid="{055F99B1-B9BD-4D36-BC67-4C231E766182}"/>
    <cellStyle name="Финансовый 3 4 2 4" xfId="968" xr:uid="{94313E97-56F9-4B79-950A-CCEB7DAA54A7}"/>
    <cellStyle name="Финансовый 3 4 2 4 2" xfId="1996" xr:uid="{AD2090E0-96CE-4A9A-9A4F-65DCCF60CDD5}"/>
    <cellStyle name="Финансовый 3 4 2 4 3" xfId="3023" xr:uid="{A61798A9-CF47-493D-B6CC-7C4E7E30B9CA}"/>
    <cellStyle name="Финансовый 3 4 2 5" xfId="1311" xr:uid="{76C611E9-8754-4223-BABB-86E72347C5DE}"/>
    <cellStyle name="Финансовый 3 4 2 5 2" xfId="2338" xr:uid="{D1007CDC-1440-4180-A633-49700EC1D8EE}"/>
    <cellStyle name="Финансовый 3 4 2 5 3" xfId="3365" xr:uid="{6452AEC7-A92A-4F7E-AFB6-3022B3F66405}"/>
    <cellStyle name="Финансовый 3 4 2 6" xfId="1482" xr:uid="{8ADC5C7C-07C1-4A74-99EF-11FC2D7864A3}"/>
    <cellStyle name="Финансовый 3 4 2 7" xfId="2509" xr:uid="{1376028F-4074-41A1-8AB1-4572FB0361F6}"/>
    <cellStyle name="Финансовый 3 4 2 8" xfId="449" xr:uid="{1C35A776-7B6C-4F0A-BC11-63294A36E04E}"/>
    <cellStyle name="Финансовый 3 4 3" xfId="268" xr:uid="{00000000-0005-0000-0000-000011010000}"/>
    <cellStyle name="Финансовый 3 4 3 2" xfId="624" xr:uid="{B8FCFCE1-0619-4183-B6D4-936B16EABAFF}"/>
    <cellStyle name="Финансовый 3 4 3 2 2" xfId="1140" xr:uid="{ACF6E0D9-6DF2-42F1-A598-C1139B506AA9}"/>
    <cellStyle name="Финансовый 3 4 3 2 2 2" xfId="2168" xr:uid="{61111633-3040-46DE-9334-1E6F37002CA2}"/>
    <cellStyle name="Финансовый 3 4 3 2 2 3" xfId="3195" xr:uid="{EF86C066-B4D9-421C-A89F-EDEC22402D2A}"/>
    <cellStyle name="Финансовый 3 4 3 2 3" xfId="1655" xr:uid="{5BEBBE95-38F4-4F24-B47E-333B7C3899FF}"/>
    <cellStyle name="Финансовый 3 4 3 2 4" xfId="2682" xr:uid="{1013E586-7F89-40A2-A1C5-C8C465490093}"/>
    <cellStyle name="Финансовый 3 4 3 3" xfId="795" xr:uid="{65031BD0-ABC2-41B6-894A-DAA5FF735625}"/>
    <cellStyle name="Финансовый 3 4 3 3 2" xfId="1826" xr:uid="{ECAB215E-D5A1-4E26-AAFC-7BCF2C7148A3}"/>
    <cellStyle name="Финансовый 3 4 3 3 3" xfId="2853" xr:uid="{A2088005-9C64-4682-B893-B99ACAC57D65}"/>
    <cellStyle name="Финансовый 3 4 3 4" xfId="969" xr:uid="{141F913B-30B6-4D36-ACB4-984B4780B230}"/>
    <cellStyle name="Финансовый 3 4 3 4 2" xfId="1997" xr:uid="{DE3DF405-4896-4E19-820B-409A33813503}"/>
    <cellStyle name="Финансовый 3 4 3 4 3" xfId="3024" xr:uid="{2815651C-A9E7-4FE1-A7B6-21C7CBDAA2CC}"/>
    <cellStyle name="Финансовый 3 4 3 5" xfId="1312" xr:uid="{2D3D8EDD-BB29-4FD7-9502-5A9631945139}"/>
    <cellStyle name="Финансовый 3 4 3 5 2" xfId="2339" xr:uid="{B5252BD0-4C57-43FA-A913-3E8AB2E8F9EB}"/>
    <cellStyle name="Финансовый 3 4 3 5 3" xfId="3366" xr:uid="{ABF10176-A4CC-4825-BD67-3DC40F1C333F}"/>
    <cellStyle name="Финансовый 3 4 3 6" xfId="1483" xr:uid="{851FDA2D-2461-4489-BD1E-1A099375AA13}"/>
    <cellStyle name="Финансовый 3 4 3 7" xfId="2510" xr:uid="{B3FB9C3D-DE74-4DCA-B1A8-5D05EBEE5F6B}"/>
    <cellStyle name="Финансовый 3 4 3 8" xfId="450" xr:uid="{9623E1B4-BB94-4494-BE95-FD6F5C3D01DB}"/>
    <cellStyle name="Финансовый 3 4 4" xfId="622" xr:uid="{3E95987A-CC11-4E24-91CB-2E4FACBB9FB8}"/>
    <cellStyle name="Финансовый 3 4 4 2" xfId="1138" xr:uid="{7A0A85A6-DD7E-4D19-9AFB-89EBB5FFF2EF}"/>
    <cellStyle name="Финансовый 3 4 4 2 2" xfId="2166" xr:uid="{076BBEF5-B022-4F9C-95B5-34AD0B610CE4}"/>
    <cellStyle name="Финансовый 3 4 4 2 3" xfId="3193" xr:uid="{23CEAE01-CEFE-45D2-B251-DDE07F4D7C1B}"/>
    <cellStyle name="Финансовый 3 4 4 3" xfId="1653" xr:uid="{024848FF-06FA-4262-B9CD-3C44D006108D}"/>
    <cellStyle name="Финансовый 3 4 4 4" xfId="2680" xr:uid="{3EFCF8D4-8151-4C52-8D37-8874374218FD}"/>
    <cellStyle name="Финансовый 3 4 5" xfId="793" xr:uid="{90DE5E61-C38D-4889-9032-E7C1C663E981}"/>
    <cellStyle name="Финансовый 3 4 5 2" xfId="1824" xr:uid="{9FB2CCD5-A3DE-4811-9633-936809FA6500}"/>
    <cellStyle name="Финансовый 3 4 5 3" xfId="2851" xr:uid="{652E14BD-61FB-4D32-AA3A-0433647634EB}"/>
    <cellStyle name="Финансовый 3 4 6" xfId="967" xr:uid="{0B6967AF-6B1F-4516-8A1A-7FCCE7FD7612}"/>
    <cellStyle name="Финансовый 3 4 6 2" xfId="1995" xr:uid="{48849638-85E0-4C7D-ACC7-4B872E336E2F}"/>
    <cellStyle name="Финансовый 3 4 6 3" xfId="3022" xr:uid="{DC0602AB-BF93-4E44-94E9-0AB3AC02EFA4}"/>
    <cellStyle name="Финансовый 3 4 7" xfId="1310" xr:uid="{821A2AE7-E51D-4CF1-8FF3-48B2EE940B98}"/>
    <cellStyle name="Финансовый 3 4 7 2" xfId="2337" xr:uid="{08DF6875-7292-4E75-96A2-65B4E06314C3}"/>
    <cellStyle name="Финансовый 3 4 7 3" xfId="3364" xr:uid="{7C2C6240-1025-4DBA-A5AD-6B7C81EB27E5}"/>
    <cellStyle name="Финансовый 3 4 8" xfId="1481" xr:uid="{A9084ED0-9E69-467A-B4C7-8A8536486CD6}"/>
    <cellStyle name="Финансовый 3 4 9" xfId="2508" xr:uid="{7C8ECB84-7F68-4A6D-9B57-B7462CBD3C16}"/>
    <cellStyle name="Финансовый 3 5" xfId="269" xr:uid="{00000000-0005-0000-0000-000012010000}"/>
    <cellStyle name="Финансовый 3 5 2" xfId="625" xr:uid="{C567B964-05CC-4DDB-9E9A-F54AC5618D16}"/>
    <cellStyle name="Финансовый 3 5 2 2" xfId="1141" xr:uid="{3848FBEC-94AA-4125-B2FF-65FE02A4C669}"/>
    <cellStyle name="Финансовый 3 5 2 2 2" xfId="2169" xr:uid="{17199965-E338-42B5-B7BC-FCC1E9EF2534}"/>
    <cellStyle name="Финансовый 3 5 2 2 3" xfId="3196" xr:uid="{D4A99AFE-CA67-4C39-A61D-2F83CB9CCABE}"/>
    <cellStyle name="Финансовый 3 5 2 3" xfId="1656" xr:uid="{725EF1C1-D82E-4E10-B371-6F6B2E15A0B4}"/>
    <cellStyle name="Финансовый 3 5 2 4" xfId="2683" xr:uid="{BD819124-9ED0-4B4B-AFBC-0DB01FA9025B}"/>
    <cellStyle name="Финансовый 3 5 3" xfId="796" xr:uid="{2ABB459B-5EAA-4D69-8DE1-28F105DB6E08}"/>
    <cellStyle name="Финансовый 3 5 3 2" xfId="1827" xr:uid="{1F9468FD-4EED-4812-A041-20246EBA5CAF}"/>
    <cellStyle name="Финансовый 3 5 3 3" xfId="2854" xr:uid="{483AC7A0-7309-4BEA-9675-A0373D39A0E1}"/>
    <cellStyle name="Финансовый 3 5 4" xfId="970" xr:uid="{0A474928-4824-4753-ACCB-31717A974192}"/>
    <cellStyle name="Финансовый 3 5 4 2" xfId="1998" xr:uid="{13BF9712-9BF1-4791-BBEB-39F527E93900}"/>
    <cellStyle name="Финансовый 3 5 4 3" xfId="3025" xr:uid="{49FE2C6C-9658-456B-BE14-093A8566C15C}"/>
    <cellStyle name="Финансовый 3 5 5" xfId="1313" xr:uid="{0A216424-A4F0-4BAE-974B-33B479D8B61A}"/>
    <cellStyle name="Финансовый 3 5 5 2" xfId="2340" xr:uid="{F7B20BB9-D405-4A79-AD85-DDED2E7F0F58}"/>
    <cellStyle name="Финансовый 3 5 5 3" xfId="3367" xr:uid="{B8A1BA27-B47F-4DE5-B4EC-ECD0908DD1D4}"/>
    <cellStyle name="Финансовый 3 5 6" xfId="1484" xr:uid="{D6D00590-BD51-4B0A-BA21-5D4AC7F5E4B1}"/>
    <cellStyle name="Финансовый 3 5 7" xfId="2511" xr:uid="{FD143168-960C-4924-8DC9-4B6C194038D8}"/>
    <cellStyle name="Финансовый 3 5 8" xfId="451" xr:uid="{166FC7E2-F85D-4C6F-BFA8-5F8032B573B7}"/>
    <cellStyle name="Финансовый 3 6" xfId="270" xr:uid="{00000000-0005-0000-0000-000013010000}"/>
    <cellStyle name="Финансовый 3 6 2" xfId="626" xr:uid="{0F4DBCA4-9E21-4C48-AE62-FE1B4651CBCB}"/>
    <cellStyle name="Финансовый 3 6 2 2" xfId="1142" xr:uid="{80AF56CF-EC14-4856-838A-9FEB29EA772B}"/>
    <cellStyle name="Финансовый 3 6 2 2 2" xfId="2170" xr:uid="{0462B338-07F5-4D50-AF47-E6CDC1EBE774}"/>
    <cellStyle name="Финансовый 3 6 2 2 3" xfId="3197" xr:uid="{0CFB38C7-3B95-4D4E-98A3-45E05398D7C9}"/>
    <cellStyle name="Финансовый 3 6 2 3" xfId="1657" xr:uid="{A89D4AA0-8DF9-4DC8-ADCC-47C19A25775F}"/>
    <cellStyle name="Финансовый 3 6 2 4" xfId="2684" xr:uid="{8B20FCCC-AB63-484E-A3B2-D964F58A4DB0}"/>
    <cellStyle name="Финансовый 3 6 3" xfId="797" xr:uid="{E1007A4C-FADE-45AA-A0DE-D24D57D8BD76}"/>
    <cellStyle name="Финансовый 3 6 3 2" xfId="1828" xr:uid="{03D9F4A8-A005-46FD-A63C-CDFBE131088B}"/>
    <cellStyle name="Финансовый 3 6 3 3" xfId="2855" xr:uid="{DAC87E2E-BAC3-463C-AF68-B98FAC4A7CE1}"/>
    <cellStyle name="Финансовый 3 6 4" xfId="971" xr:uid="{4CF9CB7B-4C73-4C9D-873D-9A17D30B0C69}"/>
    <cellStyle name="Финансовый 3 6 4 2" xfId="1999" xr:uid="{2889580E-B12F-4C12-96E6-1A2A52EB076C}"/>
    <cellStyle name="Финансовый 3 6 4 3" xfId="3026" xr:uid="{395DDAF5-1B7A-4B61-9CC2-AEAFB6B98D14}"/>
    <cellStyle name="Финансовый 3 6 5" xfId="1314" xr:uid="{77AD8534-9990-4D37-9F3D-016CE0B38823}"/>
    <cellStyle name="Финансовый 3 6 5 2" xfId="2341" xr:uid="{5D6BC17D-AE99-4578-A7D9-24B544B11E42}"/>
    <cellStyle name="Финансовый 3 6 5 3" xfId="3368" xr:uid="{0618D5C7-0EF4-48A7-A2C6-BF91301D867B}"/>
    <cellStyle name="Финансовый 3 6 6" xfId="1485" xr:uid="{C2424332-74EB-49C2-B102-48D86A5504F5}"/>
    <cellStyle name="Финансовый 3 6 7" xfId="2512" xr:uid="{82E3FD15-1A0A-46CA-BC29-C5E91D00BE79}"/>
    <cellStyle name="Финансовый 3 6 8" xfId="452" xr:uid="{48AE50F6-F30A-4EDF-8507-CC3D02DE1B80}"/>
    <cellStyle name="Финансовый 3 7" xfId="271" xr:uid="{00000000-0005-0000-0000-000014010000}"/>
    <cellStyle name="Финансовый 3 7 2" xfId="627" xr:uid="{0BE61104-386C-4495-B519-07840F43B68E}"/>
    <cellStyle name="Финансовый 3 7 2 2" xfId="1143" xr:uid="{E983A1AE-B678-40B3-B36A-990166396691}"/>
    <cellStyle name="Финансовый 3 7 2 2 2" xfId="2171" xr:uid="{14CC6CF3-3BBB-447A-AAA0-F1E48944493B}"/>
    <cellStyle name="Финансовый 3 7 2 2 3" xfId="3198" xr:uid="{66DF22E1-55F9-4F96-B852-170496A8C40D}"/>
    <cellStyle name="Финансовый 3 7 2 3" xfId="1658" xr:uid="{8EBBD146-3A25-4157-B101-2C20EE152F46}"/>
    <cellStyle name="Финансовый 3 7 2 4" xfId="2685" xr:uid="{2DA3BFC1-DF7C-4A02-AACF-7AADA2A80D76}"/>
    <cellStyle name="Финансовый 3 7 3" xfId="798" xr:uid="{209A069C-0C93-4BB9-A71F-0E0229F52ADD}"/>
    <cellStyle name="Финансовый 3 7 3 2" xfId="1829" xr:uid="{A2CB619D-9B12-4CE3-84CD-18BC8FC2EB5C}"/>
    <cellStyle name="Финансовый 3 7 3 3" xfId="2856" xr:uid="{42321584-A245-4EB8-A520-AC62DF190CFE}"/>
    <cellStyle name="Финансовый 3 7 4" xfId="972" xr:uid="{802607AA-509C-4643-9C9C-59FAA6AE4C83}"/>
    <cellStyle name="Финансовый 3 7 4 2" xfId="2000" xr:uid="{E1289481-B64A-40F3-9218-8BF8937706A8}"/>
    <cellStyle name="Финансовый 3 7 4 3" xfId="3027" xr:uid="{5C5AC216-AB7D-40D4-96A8-B463D5FCD7FF}"/>
    <cellStyle name="Финансовый 3 7 5" xfId="1315" xr:uid="{D94E7F34-65E1-482E-881F-1E200E261500}"/>
    <cellStyle name="Финансовый 3 7 5 2" xfId="2342" xr:uid="{B6F6D984-13E8-4F2B-9A87-01D670F22AC2}"/>
    <cellStyle name="Финансовый 3 7 5 3" xfId="3369" xr:uid="{F44A402A-2A28-4095-93F2-2640BF8940DA}"/>
    <cellStyle name="Финансовый 3 7 6" xfId="1486" xr:uid="{87DB2497-BF3F-4C76-BD7A-2DDEC60ABD43}"/>
    <cellStyle name="Финансовый 3 7 7" xfId="2513" xr:uid="{21235BC2-A3BF-472C-8375-02381B01703A}"/>
    <cellStyle name="Финансовый 3 7 8" xfId="453" xr:uid="{6991B705-EF37-4686-B469-B0F951ECB99E}"/>
    <cellStyle name="Финансовый 3 8" xfId="459" xr:uid="{67CF824C-D03A-4E4C-BA89-E80991E15FB3}"/>
    <cellStyle name="Финансовый 3 8 2" xfId="975" xr:uid="{7400D3E7-30B9-455C-A58F-B7632E84B593}"/>
    <cellStyle name="Финансовый 3 8 2 2" xfId="2003" xr:uid="{BCF6EFAF-A05C-42BE-9FA5-EDF30A15636A}"/>
    <cellStyle name="Финансовый 3 8 2 3" xfId="3030" xr:uid="{2F463C21-CBFB-4F8E-B2B8-70D5280802FC}"/>
    <cellStyle name="Финансовый 3 8 3" xfId="1490" xr:uid="{7B45A1EC-6F61-41AD-9178-00FDD8DB817D}"/>
    <cellStyle name="Финансовый 3 8 4" xfId="2517" xr:uid="{C4F7B163-C3A7-4178-95EC-29452882B087}"/>
    <cellStyle name="Финансовый 3 9" xfId="630" xr:uid="{333C25CE-F758-44BC-B4DD-EB0887F752DC}"/>
    <cellStyle name="Финансовый 3 9 2" xfId="1661" xr:uid="{D3EED51E-B2A9-43C6-A32F-78E77F85D80A}"/>
    <cellStyle name="Финансовый 3 9 3" xfId="2688" xr:uid="{1294E0F4-5E9D-464A-9BEC-518DE691D9C4}"/>
    <cellStyle name="Финансовый 4" xfId="273" xr:uid="{00000000-0005-0000-0000-000015010000}"/>
    <cellStyle name="Финансовый 4 2" xfId="1144" xr:uid="{F4F3DA26-F4F3-430A-86A2-192F5596229C}"/>
    <cellStyle name="Финансовый 5" xfId="280" xr:uid="{00000000-0005-0000-0000-000016010000}"/>
    <cellStyle name="Финансовый 5 2" xfId="281" xr:uid="{00000000-0005-0000-0000-000017010000}"/>
    <cellStyle name="Финансовый 5 3" xfId="3374" xr:uid="{D68B85D0-13DB-4263-A3C4-0F6C26903031}"/>
    <cellStyle name="Финансовый 6" xfId="282" xr:uid="{00000000-0005-0000-0000-000018010000}"/>
    <cellStyle name="Финансовый 6 2" xfId="3403" xr:uid="{2836A13D-489C-489A-9392-100E9A842724}"/>
    <cellStyle name="Финансовый 7" xfId="3408" xr:uid="{2F0BA368-C3C9-4E49-9E8E-48158A7BD7BC}"/>
    <cellStyle name="Финансовый 8" xfId="454" xr:uid="{489A7119-6B5B-4EC4-A433-0E284FAD621B}"/>
    <cellStyle name="Финансовый 9" xfId="456" xr:uid="{95AADF44-ED6B-4A7D-B23A-305AC70067B1}"/>
    <cellStyle name="Финансовый 9 2" xfId="1487" xr:uid="{42070BF1-5E5D-4434-B5C9-1C4B8DB2DAC1}"/>
    <cellStyle name="Финансовый 9 3" xfId="2514" xr:uid="{11D6F69A-B8AE-484C-9716-A55309508FDD}"/>
    <cellStyle name="Хороший" xfId="43" builtinId="26" customBuiltin="1"/>
    <cellStyle name="Хороший 2" xfId="101" xr:uid="{00000000-0005-0000-0000-00001A010000}"/>
  </cellStyles>
  <dxfs count="9"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B7B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148</xdr:row>
          <xdr:rowOff>295275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132</xdr:row>
          <xdr:rowOff>180975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194</xdr:row>
          <xdr:rowOff>285750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255</xdr:row>
          <xdr:rowOff>276225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315</xdr:row>
          <xdr:rowOff>133350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3</xdr:col>
          <xdr:colOff>0</xdr:colOff>
          <xdr:row>373</xdr:row>
          <xdr:rowOff>257175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S56"/>
  <sheetViews>
    <sheetView zoomScale="55" zoomScaleNormal="55" zoomScaleSheetLayoutView="55" workbookViewId="0">
      <pane xSplit="3" ySplit="13" topLeftCell="Q27" activePane="bottomRight" state="frozen"/>
      <selection pane="topRight" activeCell="D1" sqref="D1"/>
      <selection pane="bottomLeft" activeCell="A14" sqref="A14"/>
      <selection pane="bottomRight" activeCell="AP4" sqref="AP4"/>
    </sheetView>
  </sheetViews>
  <sheetFormatPr defaultRowHeight="15.75" x14ac:dyDescent="0.25"/>
  <cols>
    <col min="1" max="1" width="10.625" style="1" customWidth="1"/>
    <col min="2" max="2" width="74.375" style="1" customWidth="1"/>
    <col min="3" max="3" width="22.375" style="1" bestFit="1" customWidth="1"/>
    <col min="4" max="5" width="13.75" style="1" customWidth="1"/>
    <col min="6" max="8" width="14" style="1" customWidth="1"/>
    <col min="9" max="9" width="17.625" style="1" customWidth="1"/>
    <col min="10" max="10" width="19.75" style="1" customWidth="1"/>
    <col min="11" max="45" width="11" style="1" customWidth="1"/>
    <col min="46" max="16384" width="9" style="1"/>
  </cols>
  <sheetData>
    <row r="1" spans="1:45" ht="18.75" x14ac:dyDescent="0.25">
      <c r="AP1" s="116"/>
      <c r="AQ1" s="116"/>
      <c r="AR1" s="122" t="s">
        <v>466</v>
      </c>
      <c r="AS1" s="122"/>
    </row>
    <row r="2" spans="1:45" ht="18.75" customHeight="1" x14ac:dyDescent="0.25">
      <c r="AP2" s="123" t="s">
        <v>467</v>
      </c>
      <c r="AQ2" s="123"/>
      <c r="AR2" s="123"/>
      <c r="AS2" s="123"/>
    </row>
    <row r="3" spans="1:45" ht="40.5" customHeight="1" x14ac:dyDescent="0.25">
      <c r="AP3" s="123" t="s">
        <v>598</v>
      </c>
      <c r="AQ3" s="123"/>
      <c r="AR3" s="123"/>
      <c r="AS3" s="123"/>
    </row>
    <row r="4" spans="1:45" ht="18.75" x14ac:dyDescent="0.25">
      <c r="A4" s="127" t="s">
        <v>126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</row>
    <row r="5" spans="1:45" ht="18.75" x14ac:dyDescent="0.3">
      <c r="A5" s="127" t="s">
        <v>127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24"/>
      <c r="AP5" s="24"/>
      <c r="AQ5" s="24"/>
      <c r="AR5" s="24"/>
      <c r="AS5" s="24"/>
    </row>
    <row r="6" spans="1:45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24"/>
      <c r="AP6" s="24"/>
      <c r="AQ6" s="24"/>
      <c r="AR6" s="24"/>
      <c r="AS6" s="24"/>
    </row>
    <row r="7" spans="1:45" ht="18.75" x14ac:dyDescent="0.25">
      <c r="A7" s="128" t="s">
        <v>309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4"/>
      <c r="AP7" s="14"/>
      <c r="AQ7" s="14"/>
      <c r="AR7" s="14"/>
      <c r="AS7" s="14"/>
    </row>
    <row r="8" spans="1:45" ht="18.75" customHeight="1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5"/>
      <c r="AP8" s="15"/>
      <c r="AQ8" s="15"/>
      <c r="AR8" s="15"/>
      <c r="AS8" s="15"/>
    </row>
    <row r="10" spans="1:45" ht="78.75" customHeight="1" x14ac:dyDescent="0.25">
      <c r="A10" s="129" t="s">
        <v>55</v>
      </c>
      <c r="B10" s="129" t="s">
        <v>133</v>
      </c>
      <c r="C10" s="129" t="s">
        <v>119</v>
      </c>
      <c r="D10" s="131" t="s">
        <v>56</v>
      </c>
      <c r="E10" s="129" t="s">
        <v>58</v>
      </c>
      <c r="F10" s="129" t="s">
        <v>9</v>
      </c>
      <c r="G10" s="129"/>
      <c r="H10" s="129"/>
      <c r="I10" s="129" t="s">
        <v>22</v>
      </c>
      <c r="J10" s="129" t="s">
        <v>21</v>
      </c>
      <c r="K10" s="129" t="s">
        <v>20</v>
      </c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</row>
    <row r="11" spans="1:45" ht="85.5" customHeight="1" x14ac:dyDescent="0.25">
      <c r="A11" s="129"/>
      <c r="B11" s="129"/>
      <c r="C11" s="129"/>
      <c r="D11" s="131"/>
      <c r="E11" s="129"/>
      <c r="F11" s="124" t="s">
        <v>10</v>
      </c>
      <c r="G11" s="125"/>
      <c r="H11" s="126"/>
      <c r="I11" s="129"/>
      <c r="J11" s="129"/>
      <c r="K11" s="124" t="s">
        <v>300</v>
      </c>
      <c r="L11" s="125"/>
      <c r="M11" s="125"/>
      <c r="N11" s="125"/>
      <c r="O11" s="126"/>
      <c r="P11" s="124" t="s">
        <v>301</v>
      </c>
      <c r="Q11" s="125"/>
      <c r="R11" s="125"/>
      <c r="S11" s="125"/>
      <c r="T11" s="126"/>
      <c r="U11" s="124" t="s">
        <v>302</v>
      </c>
      <c r="V11" s="125"/>
      <c r="W11" s="125"/>
      <c r="X11" s="125"/>
      <c r="Y11" s="126"/>
      <c r="Z11" s="124" t="s">
        <v>303</v>
      </c>
      <c r="AA11" s="125"/>
      <c r="AB11" s="125"/>
      <c r="AC11" s="125"/>
      <c r="AD11" s="126"/>
      <c r="AE11" s="124" t="s">
        <v>304</v>
      </c>
      <c r="AF11" s="125"/>
      <c r="AG11" s="125"/>
      <c r="AH11" s="125"/>
      <c r="AI11" s="126"/>
      <c r="AJ11" s="124" t="s">
        <v>305</v>
      </c>
      <c r="AK11" s="125"/>
      <c r="AL11" s="125"/>
      <c r="AM11" s="125"/>
      <c r="AN11" s="126"/>
      <c r="AO11" s="124" t="s">
        <v>132</v>
      </c>
      <c r="AP11" s="125"/>
      <c r="AQ11" s="125"/>
      <c r="AR11" s="125"/>
      <c r="AS11" s="126"/>
    </row>
    <row r="12" spans="1:45" ht="203.25" customHeight="1" x14ac:dyDescent="0.25">
      <c r="A12" s="129"/>
      <c r="B12" s="129"/>
      <c r="C12" s="129"/>
      <c r="D12" s="131"/>
      <c r="E12" s="21" t="s">
        <v>114</v>
      </c>
      <c r="F12" s="22" t="s">
        <v>115</v>
      </c>
      <c r="G12" s="22" t="s">
        <v>6</v>
      </c>
      <c r="H12" s="22" t="s">
        <v>5</v>
      </c>
      <c r="I12" s="20" t="s">
        <v>10</v>
      </c>
      <c r="J12" s="22" t="s">
        <v>308</v>
      </c>
      <c r="K12" s="22" t="s">
        <v>15</v>
      </c>
      <c r="L12" s="22" t="s">
        <v>13</v>
      </c>
      <c r="M12" s="22" t="s">
        <v>120</v>
      </c>
      <c r="N12" s="20" t="s">
        <v>118</v>
      </c>
      <c r="O12" s="20" t="s">
        <v>14</v>
      </c>
      <c r="P12" s="22" t="s">
        <v>15</v>
      </c>
      <c r="Q12" s="22" t="s">
        <v>13</v>
      </c>
      <c r="R12" s="22" t="s">
        <v>120</v>
      </c>
      <c r="S12" s="20" t="s">
        <v>118</v>
      </c>
      <c r="T12" s="20" t="s">
        <v>14</v>
      </c>
      <c r="U12" s="22" t="s">
        <v>15</v>
      </c>
      <c r="V12" s="22" t="s">
        <v>13</v>
      </c>
      <c r="W12" s="22" t="s">
        <v>120</v>
      </c>
      <c r="X12" s="20" t="s">
        <v>118</v>
      </c>
      <c r="Y12" s="20" t="s">
        <v>14</v>
      </c>
      <c r="Z12" s="22" t="s">
        <v>15</v>
      </c>
      <c r="AA12" s="22" t="s">
        <v>13</v>
      </c>
      <c r="AB12" s="22" t="s">
        <v>120</v>
      </c>
      <c r="AC12" s="20" t="s">
        <v>118</v>
      </c>
      <c r="AD12" s="20" t="s">
        <v>14</v>
      </c>
      <c r="AE12" s="22" t="s">
        <v>15</v>
      </c>
      <c r="AF12" s="22" t="s">
        <v>13</v>
      </c>
      <c r="AG12" s="22" t="s">
        <v>120</v>
      </c>
      <c r="AH12" s="20" t="s">
        <v>118</v>
      </c>
      <c r="AI12" s="20" t="s">
        <v>14</v>
      </c>
      <c r="AJ12" s="22" t="s">
        <v>15</v>
      </c>
      <c r="AK12" s="22" t="s">
        <v>13</v>
      </c>
      <c r="AL12" s="22" t="s">
        <v>120</v>
      </c>
      <c r="AM12" s="20" t="s">
        <v>118</v>
      </c>
      <c r="AN12" s="20" t="s">
        <v>14</v>
      </c>
      <c r="AO12" s="22" t="s">
        <v>15</v>
      </c>
      <c r="AP12" s="22" t="s">
        <v>13</v>
      </c>
      <c r="AQ12" s="22" t="s">
        <v>120</v>
      </c>
      <c r="AR12" s="20" t="s">
        <v>118</v>
      </c>
      <c r="AS12" s="20" t="s">
        <v>14</v>
      </c>
    </row>
    <row r="13" spans="1:45" ht="19.5" customHeight="1" x14ac:dyDescent="0.25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6" t="s">
        <v>176</v>
      </c>
      <c r="L13" s="16" t="s">
        <v>177</v>
      </c>
      <c r="M13" s="16" t="s">
        <v>178</v>
      </c>
      <c r="N13" s="16" t="s">
        <v>179</v>
      </c>
      <c r="O13" s="16" t="s">
        <v>180</v>
      </c>
      <c r="P13" s="16" t="s">
        <v>181</v>
      </c>
      <c r="Q13" s="16" t="s">
        <v>182</v>
      </c>
      <c r="R13" s="16" t="s">
        <v>183</v>
      </c>
      <c r="S13" s="16" t="s">
        <v>184</v>
      </c>
      <c r="T13" s="16" t="s">
        <v>185</v>
      </c>
      <c r="U13" s="16" t="s">
        <v>186</v>
      </c>
      <c r="V13" s="16" t="s">
        <v>187</v>
      </c>
      <c r="W13" s="16" t="s">
        <v>188</v>
      </c>
      <c r="X13" s="16" t="s">
        <v>189</v>
      </c>
      <c r="Y13" s="16" t="s">
        <v>190</v>
      </c>
      <c r="Z13" s="16" t="s">
        <v>226</v>
      </c>
      <c r="AA13" s="16" t="s">
        <v>227</v>
      </c>
      <c r="AB13" s="16" t="s">
        <v>228</v>
      </c>
      <c r="AC13" s="16" t="s">
        <v>229</v>
      </c>
      <c r="AD13" s="16" t="s">
        <v>230</v>
      </c>
      <c r="AE13" s="16" t="s">
        <v>231</v>
      </c>
      <c r="AF13" s="16" t="s">
        <v>232</v>
      </c>
      <c r="AG13" s="16" t="s">
        <v>233</v>
      </c>
      <c r="AH13" s="16" t="s">
        <v>234</v>
      </c>
      <c r="AI13" s="16" t="s">
        <v>235</v>
      </c>
      <c r="AJ13" s="16" t="s">
        <v>236</v>
      </c>
      <c r="AK13" s="16" t="s">
        <v>237</v>
      </c>
      <c r="AL13" s="16" t="s">
        <v>238</v>
      </c>
      <c r="AM13" s="16" t="s">
        <v>239</v>
      </c>
      <c r="AN13" s="16" t="s">
        <v>240</v>
      </c>
      <c r="AO13" s="19">
        <v>12</v>
      </c>
      <c r="AP13" s="19">
        <v>13</v>
      </c>
      <c r="AQ13" s="19">
        <v>14</v>
      </c>
      <c r="AR13" s="19">
        <v>15</v>
      </c>
      <c r="AS13" s="19">
        <v>16</v>
      </c>
    </row>
    <row r="14" spans="1:45" x14ac:dyDescent="0.25">
      <c r="A14" s="65" t="s">
        <v>241</v>
      </c>
      <c r="B14" s="66" t="s">
        <v>242</v>
      </c>
      <c r="C14" s="67" t="s">
        <v>243</v>
      </c>
      <c r="D14" s="25" t="s">
        <v>306</v>
      </c>
      <c r="E14" s="25" t="s">
        <v>306</v>
      </c>
      <c r="F14" s="73">
        <f>SUM(F15,F16,F17,F44)</f>
        <v>0</v>
      </c>
      <c r="G14" s="73">
        <f>SUM(G15,G16,G17,G44)</f>
        <v>2275.0470870179442</v>
      </c>
      <c r="H14" s="73" t="s">
        <v>306</v>
      </c>
      <c r="I14" s="73">
        <f t="shared" ref="I14:AS14" si="0">SUM(I15,I16,I17,I44)</f>
        <v>2608.1132154300003</v>
      </c>
      <c r="J14" s="73">
        <f t="shared" si="0"/>
        <v>2397.5810001</v>
      </c>
      <c r="K14" s="73">
        <f t="shared" si="0"/>
        <v>252.41634039600001</v>
      </c>
      <c r="L14" s="73">
        <f t="shared" si="0"/>
        <v>0</v>
      </c>
      <c r="M14" s="73">
        <f t="shared" si="0"/>
        <v>0</v>
      </c>
      <c r="N14" s="73">
        <f t="shared" si="0"/>
        <v>252.41634039600001</v>
      </c>
      <c r="O14" s="73">
        <f t="shared" si="0"/>
        <v>0</v>
      </c>
      <c r="P14" s="73">
        <f t="shared" si="0"/>
        <v>239.56051927599998</v>
      </c>
      <c r="Q14" s="73">
        <f t="shared" si="0"/>
        <v>0</v>
      </c>
      <c r="R14" s="73">
        <f t="shared" si="0"/>
        <v>0</v>
      </c>
      <c r="S14" s="73">
        <f t="shared" si="0"/>
        <v>239.56051927599998</v>
      </c>
      <c r="T14" s="73">
        <f t="shared" si="0"/>
        <v>0</v>
      </c>
      <c r="U14" s="73">
        <f t="shared" si="0"/>
        <v>327.31832170000001</v>
      </c>
      <c r="V14" s="73">
        <f t="shared" si="0"/>
        <v>0</v>
      </c>
      <c r="W14" s="73">
        <f t="shared" si="0"/>
        <v>0</v>
      </c>
      <c r="X14" s="73">
        <f t="shared" si="0"/>
        <v>327.31832170000001</v>
      </c>
      <c r="Y14" s="73">
        <f t="shared" si="0"/>
        <v>0</v>
      </c>
      <c r="Z14" s="73">
        <f t="shared" si="0"/>
        <v>451.603937218</v>
      </c>
      <c r="AA14" s="73">
        <f t="shared" si="0"/>
        <v>0</v>
      </c>
      <c r="AB14" s="73">
        <f t="shared" si="0"/>
        <v>0</v>
      </c>
      <c r="AC14" s="73">
        <f t="shared" si="0"/>
        <v>451.603937218</v>
      </c>
      <c r="AD14" s="73">
        <f t="shared" si="0"/>
        <v>0</v>
      </c>
      <c r="AE14" s="73">
        <f t="shared" si="0"/>
        <v>584.37912628000015</v>
      </c>
      <c r="AF14" s="73">
        <f t="shared" si="0"/>
        <v>0</v>
      </c>
      <c r="AG14" s="73">
        <f t="shared" si="0"/>
        <v>0</v>
      </c>
      <c r="AH14" s="73">
        <f t="shared" si="0"/>
        <v>584.37912628000015</v>
      </c>
      <c r="AI14" s="73">
        <f t="shared" si="0"/>
        <v>0</v>
      </c>
      <c r="AJ14" s="73">
        <f t="shared" si="0"/>
        <v>542.30275523000012</v>
      </c>
      <c r="AK14" s="73">
        <f t="shared" si="0"/>
        <v>0</v>
      </c>
      <c r="AL14" s="73">
        <f t="shared" si="0"/>
        <v>0</v>
      </c>
      <c r="AM14" s="73">
        <f t="shared" si="0"/>
        <v>542.30275523000012</v>
      </c>
      <c r="AN14" s="73">
        <f t="shared" si="0"/>
        <v>0</v>
      </c>
      <c r="AO14" s="73">
        <f t="shared" si="0"/>
        <v>2397.5810001</v>
      </c>
      <c r="AP14" s="73">
        <f t="shared" si="0"/>
        <v>0</v>
      </c>
      <c r="AQ14" s="73">
        <f t="shared" si="0"/>
        <v>0</v>
      </c>
      <c r="AR14" s="73">
        <f t="shared" si="0"/>
        <v>2397.5810001</v>
      </c>
      <c r="AS14" s="73">
        <f t="shared" si="0"/>
        <v>0</v>
      </c>
    </row>
    <row r="15" spans="1:45" ht="31.5" x14ac:dyDescent="0.25">
      <c r="A15" s="65" t="s">
        <v>138</v>
      </c>
      <c r="B15" s="68" t="s">
        <v>244</v>
      </c>
      <c r="C15" s="67" t="s">
        <v>243</v>
      </c>
      <c r="D15" s="25" t="s">
        <v>306</v>
      </c>
      <c r="E15" s="25" t="s">
        <v>306</v>
      </c>
      <c r="F15" s="73" t="s">
        <v>306</v>
      </c>
      <c r="G15" s="73" t="s">
        <v>306</v>
      </c>
      <c r="H15" s="73" t="s">
        <v>306</v>
      </c>
      <c r="I15" s="73" t="s">
        <v>306</v>
      </c>
      <c r="J15" s="73" t="s">
        <v>306</v>
      </c>
      <c r="K15" s="73" t="str">
        <f>N15</f>
        <v>нд</v>
      </c>
      <c r="L15" s="73" t="s">
        <v>306</v>
      </c>
      <c r="M15" s="73" t="s">
        <v>306</v>
      </c>
      <c r="N15" s="73" t="s">
        <v>306</v>
      </c>
      <c r="O15" s="73" t="s">
        <v>306</v>
      </c>
      <c r="P15" s="73" t="str">
        <f>S15</f>
        <v>нд</v>
      </c>
      <c r="Q15" s="73" t="s">
        <v>306</v>
      </c>
      <c r="R15" s="73" t="s">
        <v>306</v>
      </c>
      <c r="S15" s="73" t="s">
        <v>306</v>
      </c>
      <c r="T15" s="73" t="s">
        <v>306</v>
      </c>
      <c r="U15" s="73" t="str">
        <f>X15</f>
        <v>нд</v>
      </c>
      <c r="V15" s="73" t="s">
        <v>306</v>
      </c>
      <c r="W15" s="73" t="s">
        <v>306</v>
      </c>
      <c r="X15" s="73" t="s">
        <v>306</v>
      </c>
      <c r="Y15" s="73" t="s">
        <v>306</v>
      </c>
      <c r="Z15" s="73" t="str">
        <f>AC15</f>
        <v>нд</v>
      </c>
      <c r="AA15" s="73" t="s">
        <v>306</v>
      </c>
      <c r="AB15" s="73" t="s">
        <v>306</v>
      </c>
      <c r="AC15" s="73" t="s">
        <v>306</v>
      </c>
      <c r="AD15" s="73" t="s">
        <v>306</v>
      </c>
      <c r="AE15" s="73" t="str">
        <f>AH15</f>
        <v>нд</v>
      </c>
      <c r="AF15" s="73" t="s">
        <v>306</v>
      </c>
      <c r="AG15" s="73" t="s">
        <v>306</v>
      </c>
      <c r="AH15" s="73" t="s">
        <v>306</v>
      </c>
      <c r="AI15" s="73" t="s">
        <v>306</v>
      </c>
      <c r="AJ15" s="73" t="str">
        <f>AM15</f>
        <v>нд</v>
      </c>
      <c r="AK15" s="73" t="s">
        <v>306</v>
      </c>
      <c r="AL15" s="73" t="s">
        <v>306</v>
      </c>
      <c r="AM15" s="73" t="s">
        <v>306</v>
      </c>
      <c r="AN15" s="73" t="s">
        <v>306</v>
      </c>
      <c r="AO15" s="73" t="str">
        <f>AR15</f>
        <v>нд</v>
      </c>
      <c r="AP15" s="73" t="s">
        <v>306</v>
      </c>
      <c r="AQ15" s="73" t="s">
        <v>306</v>
      </c>
      <c r="AR15" s="73" t="s">
        <v>306</v>
      </c>
      <c r="AS15" s="73" t="s">
        <v>306</v>
      </c>
    </row>
    <row r="16" spans="1:45" ht="31.5" x14ac:dyDescent="0.25">
      <c r="A16" s="65" t="s">
        <v>142</v>
      </c>
      <c r="B16" s="68" t="s">
        <v>245</v>
      </c>
      <c r="C16" s="67" t="s">
        <v>243</v>
      </c>
      <c r="D16" s="25" t="s">
        <v>306</v>
      </c>
      <c r="E16" s="25" t="s">
        <v>306</v>
      </c>
      <c r="F16" s="73" t="s">
        <v>306</v>
      </c>
      <c r="G16" s="73" t="s">
        <v>306</v>
      </c>
      <c r="H16" s="73" t="s">
        <v>306</v>
      </c>
      <c r="I16" s="73" t="s">
        <v>306</v>
      </c>
      <c r="J16" s="73" t="s">
        <v>306</v>
      </c>
      <c r="K16" s="73" t="str">
        <f t="shared" ref="K16:K44" si="1">N16</f>
        <v>нд</v>
      </c>
      <c r="L16" s="73" t="s">
        <v>306</v>
      </c>
      <c r="M16" s="73" t="s">
        <v>306</v>
      </c>
      <c r="N16" s="73" t="s">
        <v>306</v>
      </c>
      <c r="O16" s="73" t="s">
        <v>306</v>
      </c>
      <c r="P16" s="73" t="str">
        <f t="shared" ref="P16:P44" si="2">S16</f>
        <v>нд</v>
      </c>
      <c r="Q16" s="73" t="s">
        <v>306</v>
      </c>
      <c r="R16" s="73" t="s">
        <v>306</v>
      </c>
      <c r="S16" s="73" t="s">
        <v>306</v>
      </c>
      <c r="T16" s="73" t="s">
        <v>306</v>
      </c>
      <c r="U16" s="73" t="str">
        <f t="shared" ref="U16:U44" si="3">X16</f>
        <v>нд</v>
      </c>
      <c r="V16" s="73" t="s">
        <v>306</v>
      </c>
      <c r="W16" s="73" t="s">
        <v>306</v>
      </c>
      <c r="X16" s="73" t="s">
        <v>306</v>
      </c>
      <c r="Y16" s="73" t="s">
        <v>306</v>
      </c>
      <c r="Z16" s="73" t="str">
        <f t="shared" ref="Z16:Z44" si="4">AC16</f>
        <v>нд</v>
      </c>
      <c r="AA16" s="73" t="s">
        <v>306</v>
      </c>
      <c r="AB16" s="73" t="s">
        <v>306</v>
      </c>
      <c r="AC16" s="73" t="s">
        <v>306</v>
      </c>
      <c r="AD16" s="73" t="s">
        <v>306</v>
      </c>
      <c r="AE16" s="73" t="str">
        <f t="shared" ref="AE16:AE44" si="5">AH16</f>
        <v>нд</v>
      </c>
      <c r="AF16" s="73" t="s">
        <v>306</v>
      </c>
      <c r="AG16" s="73" t="s">
        <v>306</v>
      </c>
      <c r="AH16" s="73" t="s">
        <v>306</v>
      </c>
      <c r="AI16" s="73" t="s">
        <v>306</v>
      </c>
      <c r="AJ16" s="73" t="str">
        <f t="shared" ref="AJ16:AJ44" si="6">AM16</f>
        <v>нд</v>
      </c>
      <c r="AK16" s="73" t="s">
        <v>306</v>
      </c>
      <c r="AL16" s="73" t="s">
        <v>306</v>
      </c>
      <c r="AM16" s="73" t="s">
        <v>306</v>
      </c>
      <c r="AN16" s="73" t="s">
        <v>306</v>
      </c>
      <c r="AO16" s="73" t="str">
        <f t="shared" ref="AO16:AO44" si="7">AR16</f>
        <v>нд</v>
      </c>
      <c r="AP16" s="73" t="s">
        <v>306</v>
      </c>
      <c r="AQ16" s="73" t="s">
        <v>306</v>
      </c>
      <c r="AR16" s="73" t="s">
        <v>306</v>
      </c>
      <c r="AS16" s="73" t="s">
        <v>306</v>
      </c>
    </row>
    <row r="17" spans="1:45" ht="31.5" x14ac:dyDescent="0.25">
      <c r="A17" s="65" t="s">
        <v>162</v>
      </c>
      <c r="B17" s="68" t="s">
        <v>246</v>
      </c>
      <c r="C17" s="67" t="s">
        <v>243</v>
      </c>
      <c r="D17" s="25" t="s">
        <v>306</v>
      </c>
      <c r="E17" s="25" t="s">
        <v>306</v>
      </c>
      <c r="F17" s="73">
        <f>SUM(F18,F24,F31,F42,F43)</f>
        <v>0</v>
      </c>
      <c r="G17" s="73">
        <f>SUM(G18,G24,G31,G42,G43)</f>
        <v>2275.0470870179442</v>
      </c>
      <c r="H17" s="73" t="s">
        <v>306</v>
      </c>
      <c r="I17" s="73">
        <f t="shared" ref="I17:AS17" si="8">SUM(I18,I24,I31,I42,I43)</f>
        <v>2608.1132154300003</v>
      </c>
      <c r="J17" s="73">
        <f t="shared" si="8"/>
        <v>2397.5810001</v>
      </c>
      <c r="K17" s="73">
        <f t="shared" si="8"/>
        <v>252.41634039600001</v>
      </c>
      <c r="L17" s="73">
        <f t="shared" si="8"/>
        <v>0</v>
      </c>
      <c r="M17" s="73">
        <f t="shared" si="8"/>
        <v>0</v>
      </c>
      <c r="N17" s="73">
        <f t="shared" si="8"/>
        <v>252.41634039600001</v>
      </c>
      <c r="O17" s="73">
        <f t="shared" si="8"/>
        <v>0</v>
      </c>
      <c r="P17" s="73">
        <f t="shared" si="8"/>
        <v>239.56051927599998</v>
      </c>
      <c r="Q17" s="73">
        <f t="shared" si="8"/>
        <v>0</v>
      </c>
      <c r="R17" s="73">
        <f t="shared" si="8"/>
        <v>0</v>
      </c>
      <c r="S17" s="73">
        <f t="shared" si="8"/>
        <v>239.56051927599998</v>
      </c>
      <c r="T17" s="73">
        <f t="shared" si="8"/>
        <v>0</v>
      </c>
      <c r="U17" s="73">
        <f t="shared" si="8"/>
        <v>327.31832170000001</v>
      </c>
      <c r="V17" s="73">
        <f t="shared" si="8"/>
        <v>0</v>
      </c>
      <c r="W17" s="73">
        <f t="shared" si="8"/>
        <v>0</v>
      </c>
      <c r="X17" s="73">
        <f t="shared" si="8"/>
        <v>327.31832170000001</v>
      </c>
      <c r="Y17" s="73">
        <f t="shared" si="8"/>
        <v>0</v>
      </c>
      <c r="Z17" s="73">
        <f t="shared" si="8"/>
        <v>451.603937218</v>
      </c>
      <c r="AA17" s="73">
        <f t="shared" si="8"/>
        <v>0</v>
      </c>
      <c r="AB17" s="73">
        <f t="shared" si="8"/>
        <v>0</v>
      </c>
      <c r="AC17" s="73">
        <f t="shared" si="8"/>
        <v>451.603937218</v>
      </c>
      <c r="AD17" s="73">
        <f t="shared" si="8"/>
        <v>0</v>
      </c>
      <c r="AE17" s="73">
        <f t="shared" si="8"/>
        <v>584.37912628000015</v>
      </c>
      <c r="AF17" s="73">
        <f t="shared" si="8"/>
        <v>0</v>
      </c>
      <c r="AG17" s="73">
        <f t="shared" si="8"/>
        <v>0</v>
      </c>
      <c r="AH17" s="73">
        <f t="shared" si="8"/>
        <v>584.37912628000015</v>
      </c>
      <c r="AI17" s="73">
        <f t="shared" si="8"/>
        <v>0</v>
      </c>
      <c r="AJ17" s="73">
        <f t="shared" si="8"/>
        <v>542.30275523000012</v>
      </c>
      <c r="AK17" s="73">
        <f t="shared" si="8"/>
        <v>0</v>
      </c>
      <c r="AL17" s="73">
        <f t="shared" si="8"/>
        <v>0</v>
      </c>
      <c r="AM17" s="73">
        <f t="shared" si="8"/>
        <v>542.30275523000012</v>
      </c>
      <c r="AN17" s="73">
        <f t="shared" si="8"/>
        <v>0</v>
      </c>
      <c r="AO17" s="73">
        <f t="shared" si="8"/>
        <v>2397.5810001</v>
      </c>
      <c r="AP17" s="73">
        <f t="shared" si="8"/>
        <v>0</v>
      </c>
      <c r="AQ17" s="73">
        <f t="shared" si="8"/>
        <v>0</v>
      </c>
      <c r="AR17" s="73">
        <f t="shared" si="8"/>
        <v>2397.5810001</v>
      </c>
      <c r="AS17" s="73">
        <f t="shared" si="8"/>
        <v>0</v>
      </c>
    </row>
    <row r="18" spans="1:45" x14ac:dyDescent="0.25">
      <c r="A18" s="65" t="s">
        <v>247</v>
      </c>
      <c r="B18" s="69" t="s">
        <v>248</v>
      </c>
      <c r="C18" s="67" t="s">
        <v>243</v>
      </c>
      <c r="D18" s="25" t="s">
        <v>306</v>
      </c>
      <c r="E18" s="25" t="s">
        <v>306</v>
      </c>
      <c r="F18" s="73">
        <f t="shared" ref="F18:G18" si="9">SUM(F19,F22,F23)</f>
        <v>0</v>
      </c>
      <c r="G18" s="73">
        <f t="shared" si="9"/>
        <v>0</v>
      </c>
      <c r="H18" s="73" t="s">
        <v>306</v>
      </c>
      <c r="I18" s="73">
        <f t="shared" ref="I18:AN18" si="10">SUM(I19,I22,I23)</f>
        <v>0</v>
      </c>
      <c r="J18" s="73">
        <f t="shared" si="10"/>
        <v>0</v>
      </c>
      <c r="K18" s="73">
        <f t="shared" si="10"/>
        <v>0</v>
      </c>
      <c r="L18" s="73">
        <f t="shared" si="10"/>
        <v>0</v>
      </c>
      <c r="M18" s="73">
        <f t="shared" si="10"/>
        <v>0</v>
      </c>
      <c r="N18" s="73">
        <f t="shared" si="10"/>
        <v>0</v>
      </c>
      <c r="O18" s="73">
        <f t="shared" si="10"/>
        <v>0</v>
      </c>
      <c r="P18" s="73">
        <f t="shared" si="10"/>
        <v>0</v>
      </c>
      <c r="Q18" s="73">
        <f t="shared" si="10"/>
        <v>0</v>
      </c>
      <c r="R18" s="73">
        <f t="shared" si="10"/>
        <v>0</v>
      </c>
      <c r="S18" s="73">
        <f t="shared" si="10"/>
        <v>0</v>
      </c>
      <c r="T18" s="73">
        <f t="shared" si="10"/>
        <v>0</v>
      </c>
      <c r="U18" s="73">
        <f t="shared" si="10"/>
        <v>0</v>
      </c>
      <c r="V18" s="73">
        <f t="shared" si="10"/>
        <v>0</v>
      </c>
      <c r="W18" s="73">
        <f t="shared" si="10"/>
        <v>0</v>
      </c>
      <c r="X18" s="73">
        <f t="shared" si="10"/>
        <v>0</v>
      </c>
      <c r="Y18" s="73">
        <f t="shared" si="10"/>
        <v>0</v>
      </c>
      <c r="Z18" s="73">
        <f t="shared" si="10"/>
        <v>0</v>
      </c>
      <c r="AA18" s="73">
        <f t="shared" si="10"/>
        <v>0</v>
      </c>
      <c r="AB18" s="73">
        <f t="shared" si="10"/>
        <v>0</v>
      </c>
      <c r="AC18" s="73">
        <f t="shared" si="10"/>
        <v>0</v>
      </c>
      <c r="AD18" s="73">
        <f t="shared" si="10"/>
        <v>0</v>
      </c>
      <c r="AE18" s="73">
        <f t="shared" si="10"/>
        <v>0</v>
      </c>
      <c r="AF18" s="73">
        <f t="shared" si="10"/>
        <v>0</v>
      </c>
      <c r="AG18" s="73">
        <f t="shared" si="10"/>
        <v>0</v>
      </c>
      <c r="AH18" s="73">
        <f t="shared" si="10"/>
        <v>0</v>
      </c>
      <c r="AI18" s="73">
        <f t="shared" si="10"/>
        <v>0</v>
      </c>
      <c r="AJ18" s="73">
        <f t="shared" si="10"/>
        <v>0</v>
      </c>
      <c r="AK18" s="73">
        <f t="shared" si="10"/>
        <v>0</v>
      </c>
      <c r="AL18" s="73">
        <f t="shared" si="10"/>
        <v>0</v>
      </c>
      <c r="AM18" s="73">
        <f t="shared" si="10"/>
        <v>0</v>
      </c>
      <c r="AN18" s="73">
        <f t="shared" si="10"/>
        <v>0</v>
      </c>
      <c r="AO18" s="73">
        <f t="shared" ref="AO18:AQ18" si="11">SUM(AO19,AO22,AO23)</f>
        <v>0</v>
      </c>
      <c r="AP18" s="73">
        <f t="shared" si="11"/>
        <v>0</v>
      </c>
      <c r="AQ18" s="73">
        <f t="shared" si="11"/>
        <v>0</v>
      </c>
      <c r="AR18" s="73">
        <f t="shared" ref="AR18" si="12">SUM(AR19,AR22,AR23)</f>
        <v>0</v>
      </c>
      <c r="AS18" s="73">
        <f t="shared" ref="AS18" si="13">SUM(AS19,AS22,AS23)</f>
        <v>0</v>
      </c>
    </row>
    <row r="19" spans="1:45" x14ac:dyDescent="0.25">
      <c r="A19" s="65" t="s">
        <v>249</v>
      </c>
      <c r="B19" s="70" t="s">
        <v>250</v>
      </c>
      <c r="C19" s="67" t="s">
        <v>243</v>
      </c>
      <c r="D19" s="25" t="s">
        <v>306</v>
      </c>
      <c r="E19" s="25" t="s">
        <v>306</v>
      </c>
      <c r="F19" s="73">
        <f t="shared" ref="F19:G19" si="14">SUM(F20:F21)</f>
        <v>0</v>
      </c>
      <c r="G19" s="73">
        <f t="shared" si="14"/>
        <v>0</v>
      </c>
      <c r="H19" s="73" t="s">
        <v>306</v>
      </c>
      <c r="I19" s="73">
        <f t="shared" ref="I19:AN19" si="15">SUM(I20:I21)</f>
        <v>0</v>
      </c>
      <c r="J19" s="73">
        <f t="shared" si="15"/>
        <v>0</v>
      </c>
      <c r="K19" s="73">
        <f t="shared" si="15"/>
        <v>0</v>
      </c>
      <c r="L19" s="73">
        <f t="shared" si="15"/>
        <v>0</v>
      </c>
      <c r="M19" s="73">
        <f t="shared" si="15"/>
        <v>0</v>
      </c>
      <c r="N19" s="73">
        <f t="shared" si="15"/>
        <v>0</v>
      </c>
      <c r="O19" s="73">
        <f t="shared" si="15"/>
        <v>0</v>
      </c>
      <c r="P19" s="73">
        <f t="shared" si="15"/>
        <v>0</v>
      </c>
      <c r="Q19" s="73">
        <f t="shared" si="15"/>
        <v>0</v>
      </c>
      <c r="R19" s="73">
        <f t="shared" si="15"/>
        <v>0</v>
      </c>
      <c r="S19" s="73">
        <f t="shared" si="15"/>
        <v>0</v>
      </c>
      <c r="T19" s="73">
        <f t="shared" si="15"/>
        <v>0</v>
      </c>
      <c r="U19" s="73">
        <f t="shared" si="15"/>
        <v>0</v>
      </c>
      <c r="V19" s="73">
        <f t="shared" si="15"/>
        <v>0</v>
      </c>
      <c r="W19" s="73">
        <f t="shared" si="15"/>
        <v>0</v>
      </c>
      <c r="X19" s="73">
        <f t="shared" si="15"/>
        <v>0</v>
      </c>
      <c r="Y19" s="73">
        <f t="shared" si="15"/>
        <v>0</v>
      </c>
      <c r="Z19" s="73">
        <f t="shared" si="15"/>
        <v>0</v>
      </c>
      <c r="AA19" s="73">
        <f t="shared" si="15"/>
        <v>0</v>
      </c>
      <c r="AB19" s="73">
        <f t="shared" si="15"/>
        <v>0</v>
      </c>
      <c r="AC19" s="73">
        <f t="shared" si="15"/>
        <v>0</v>
      </c>
      <c r="AD19" s="73">
        <f t="shared" si="15"/>
        <v>0</v>
      </c>
      <c r="AE19" s="73">
        <f t="shared" si="15"/>
        <v>0</v>
      </c>
      <c r="AF19" s="73">
        <f t="shared" si="15"/>
        <v>0</v>
      </c>
      <c r="AG19" s="73">
        <f t="shared" si="15"/>
        <v>0</v>
      </c>
      <c r="AH19" s="73">
        <f t="shared" si="15"/>
        <v>0</v>
      </c>
      <c r="AI19" s="73">
        <f t="shared" si="15"/>
        <v>0</v>
      </c>
      <c r="AJ19" s="73">
        <f t="shared" si="15"/>
        <v>0</v>
      </c>
      <c r="AK19" s="73">
        <f t="shared" si="15"/>
        <v>0</v>
      </c>
      <c r="AL19" s="73">
        <f t="shared" si="15"/>
        <v>0</v>
      </c>
      <c r="AM19" s="73">
        <f t="shared" si="15"/>
        <v>0</v>
      </c>
      <c r="AN19" s="73">
        <f t="shared" si="15"/>
        <v>0</v>
      </c>
      <c r="AO19" s="73">
        <f t="shared" ref="AO19:AQ19" si="16">SUM(AO20:AO21)</f>
        <v>0</v>
      </c>
      <c r="AP19" s="73">
        <f t="shared" si="16"/>
        <v>0</v>
      </c>
      <c r="AQ19" s="73">
        <f t="shared" si="16"/>
        <v>0</v>
      </c>
      <c r="AR19" s="73">
        <f t="shared" ref="AR19" si="17">SUM(AR20:AR21)</f>
        <v>0</v>
      </c>
      <c r="AS19" s="73">
        <f t="shared" ref="AS19" si="18">SUM(AS20:AS21)</f>
        <v>0</v>
      </c>
    </row>
    <row r="20" spans="1:45" ht="31.5" x14ac:dyDescent="0.25">
      <c r="A20" s="65" t="s">
        <v>251</v>
      </c>
      <c r="B20" s="71" t="s">
        <v>252</v>
      </c>
      <c r="C20" s="67" t="s">
        <v>243</v>
      </c>
      <c r="D20" s="25" t="s">
        <v>306</v>
      </c>
      <c r="E20" s="25" t="s">
        <v>306</v>
      </c>
      <c r="F20" s="73" t="s">
        <v>306</v>
      </c>
      <c r="G20" s="73" t="s">
        <v>306</v>
      </c>
      <c r="H20" s="73" t="s">
        <v>306</v>
      </c>
      <c r="I20" s="73" t="s">
        <v>306</v>
      </c>
      <c r="J20" s="73" t="s">
        <v>306</v>
      </c>
      <c r="K20" s="73" t="str">
        <f t="shared" si="1"/>
        <v>нд</v>
      </c>
      <c r="L20" s="73" t="s">
        <v>306</v>
      </c>
      <c r="M20" s="73" t="s">
        <v>306</v>
      </c>
      <c r="N20" s="73" t="s">
        <v>306</v>
      </c>
      <c r="O20" s="73" t="s">
        <v>306</v>
      </c>
      <c r="P20" s="73" t="str">
        <f t="shared" si="2"/>
        <v>нд</v>
      </c>
      <c r="Q20" s="73" t="s">
        <v>306</v>
      </c>
      <c r="R20" s="73" t="s">
        <v>306</v>
      </c>
      <c r="S20" s="73" t="s">
        <v>306</v>
      </c>
      <c r="T20" s="73" t="s">
        <v>306</v>
      </c>
      <c r="U20" s="73" t="str">
        <f t="shared" si="3"/>
        <v>нд</v>
      </c>
      <c r="V20" s="73" t="s">
        <v>306</v>
      </c>
      <c r="W20" s="73" t="s">
        <v>306</v>
      </c>
      <c r="X20" s="73" t="s">
        <v>306</v>
      </c>
      <c r="Y20" s="73" t="s">
        <v>306</v>
      </c>
      <c r="Z20" s="73" t="str">
        <f t="shared" si="4"/>
        <v>нд</v>
      </c>
      <c r="AA20" s="73" t="s">
        <v>306</v>
      </c>
      <c r="AB20" s="73" t="s">
        <v>306</v>
      </c>
      <c r="AC20" s="73" t="s">
        <v>306</v>
      </c>
      <c r="AD20" s="73" t="s">
        <v>306</v>
      </c>
      <c r="AE20" s="73" t="str">
        <f t="shared" si="5"/>
        <v>нд</v>
      </c>
      <c r="AF20" s="73" t="s">
        <v>306</v>
      </c>
      <c r="AG20" s="73" t="s">
        <v>306</v>
      </c>
      <c r="AH20" s="73" t="s">
        <v>306</v>
      </c>
      <c r="AI20" s="73" t="s">
        <v>306</v>
      </c>
      <c r="AJ20" s="73" t="str">
        <f t="shared" si="6"/>
        <v>нд</v>
      </c>
      <c r="AK20" s="73" t="s">
        <v>306</v>
      </c>
      <c r="AL20" s="73" t="s">
        <v>306</v>
      </c>
      <c r="AM20" s="73" t="s">
        <v>306</v>
      </c>
      <c r="AN20" s="73" t="s">
        <v>306</v>
      </c>
      <c r="AO20" s="73" t="str">
        <f t="shared" si="7"/>
        <v>нд</v>
      </c>
      <c r="AP20" s="73" t="s">
        <v>306</v>
      </c>
      <c r="AQ20" s="73" t="s">
        <v>306</v>
      </c>
      <c r="AR20" s="73" t="s">
        <v>306</v>
      </c>
      <c r="AS20" s="73" t="s">
        <v>306</v>
      </c>
    </row>
    <row r="21" spans="1:45" x14ac:dyDescent="0.25">
      <c r="A21" s="65" t="s">
        <v>253</v>
      </c>
      <c r="B21" s="71" t="s">
        <v>254</v>
      </c>
      <c r="C21" s="67" t="s">
        <v>243</v>
      </c>
      <c r="D21" s="25" t="s">
        <v>306</v>
      </c>
      <c r="E21" s="25" t="s">
        <v>306</v>
      </c>
      <c r="F21" s="73" t="s">
        <v>306</v>
      </c>
      <c r="G21" s="73" t="s">
        <v>306</v>
      </c>
      <c r="H21" s="73" t="s">
        <v>306</v>
      </c>
      <c r="I21" s="73" t="s">
        <v>306</v>
      </c>
      <c r="J21" s="73" t="s">
        <v>306</v>
      </c>
      <c r="K21" s="73" t="str">
        <f t="shared" si="1"/>
        <v>нд</v>
      </c>
      <c r="L21" s="73" t="s">
        <v>306</v>
      </c>
      <c r="M21" s="73" t="s">
        <v>306</v>
      </c>
      <c r="N21" s="73" t="s">
        <v>306</v>
      </c>
      <c r="O21" s="73" t="s">
        <v>306</v>
      </c>
      <c r="P21" s="73" t="str">
        <f t="shared" si="2"/>
        <v>нд</v>
      </c>
      <c r="Q21" s="73" t="s">
        <v>306</v>
      </c>
      <c r="R21" s="73" t="s">
        <v>306</v>
      </c>
      <c r="S21" s="73" t="s">
        <v>306</v>
      </c>
      <c r="T21" s="73" t="s">
        <v>306</v>
      </c>
      <c r="U21" s="73" t="str">
        <f t="shared" si="3"/>
        <v>нд</v>
      </c>
      <c r="V21" s="73" t="s">
        <v>306</v>
      </c>
      <c r="W21" s="73" t="s">
        <v>306</v>
      </c>
      <c r="X21" s="73" t="s">
        <v>306</v>
      </c>
      <c r="Y21" s="73" t="s">
        <v>306</v>
      </c>
      <c r="Z21" s="73" t="str">
        <f t="shared" si="4"/>
        <v>нд</v>
      </c>
      <c r="AA21" s="73" t="s">
        <v>306</v>
      </c>
      <c r="AB21" s="73" t="s">
        <v>306</v>
      </c>
      <c r="AC21" s="73" t="s">
        <v>306</v>
      </c>
      <c r="AD21" s="73" t="s">
        <v>306</v>
      </c>
      <c r="AE21" s="73" t="str">
        <f t="shared" si="5"/>
        <v>нд</v>
      </c>
      <c r="AF21" s="73" t="s">
        <v>306</v>
      </c>
      <c r="AG21" s="73" t="s">
        <v>306</v>
      </c>
      <c r="AH21" s="73" t="s">
        <v>306</v>
      </c>
      <c r="AI21" s="73" t="s">
        <v>306</v>
      </c>
      <c r="AJ21" s="73" t="str">
        <f t="shared" si="6"/>
        <v>нд</v>
      </c>
      <c r="AK21" s="73" t="s">
        <v>306</v>
      </c>
      <c r="AL21" s="73" t="s">
        <v>306</v>
      </c>
      <c r="AM21" s="73" t="s">
        <v>306</v>
      </c>
      <c r="AN21" s="73" t="s">
        <v>306</v>
      </c>
      <c r="AO21" s="73" t="str">
        <f t="shared" si="7"/>
        <v>нд</v>
      </c>
      <c r="AP21" s="73" t="s">
        <v>306</v>
      </c>
      <c r="AQ21" s="73" t="s">
        <v>306</v>
      </c>
      <c r="AR21" s="73" t="s">
        <v>306</v>
      </c>
      <c r="AS21" s="73" t="s">
        <v>306</v>
      </c>
    </row>
    <row r="22" spans="1:45" ht="31.5" x14ac:dyDescent="0.25">
      <c r="A22" s="65" t="s">
        <v>255</v>
      </c>
      <c r="B22" s="70" t="s">
        <v>256</v>
      </c>
      <c r="C22" s="67" t="s">
        <v>243</v>
      </c>
      <c r="D22" s="25" t="s">
        <v>306</v>
      </c>
      <c r="E22" s="25" t="s">
        <v>306</v>
      </c>
      <c r="F22" s="73" t="s">
        <v>306</v>
      </c>
      <c r="G22" s="73" t="s">
        <v>306</v>
      </c>
      <c r="H22" s="73" t="s">
        <v>306</v>
      </c>
      <c r="I22" s="73" t="s">
        <v>306</v>
      </c>
      <c r="J22" s="73" t="s">
        <v>306</v>
      </c>
      <c r="K22" s="73" t="str">
        <f t="shared" si="1"/>
        <v>нд</v>
      </c>
      <c r="L22" s="73" t="s">
        <v>306</v>
      </c>
      <c r="M22" s="73" t="s">
        <v>306</v>
      </c>
      <c r="N22" s="73" t="s">
        <v>306</v>
      </c>
      <c r="O22" s="73" t="s">
        <v>306</v>
      </c>
      <c r="P22" s="73" t="str">
        <f t="shared" si="2"/>
        <v>нд</v>
      </c>
      <c r="Q22" s="73" t="s">
        <v>306</v>
      </c>
      <c r="R22" s="73" t="s">
        <v>306</v>
      </c>
      <c r="S22" s="73" t="s">
        <v>306</v>
      </c>
      <c r="T22" s="73" t="s">
        <v>306</v>
      </c>
      <c r="U22" s="73" t="str">
        <f t="shared" si="3"/>
        <v>нд</v>
      </c>
      <c r="V22" s="73" t="s">
        <v>306</v>
      </c>
      <c r="W22" s="73" t="s">
        <v>306</v>
      </c>
      <c r="X22" s="73" t="s">
        <v>306</v>
      </c>
      <c r="Y22" s="73" t="s">
        <v>306</v>
      </c>
      <c r="Z22" s="73" t="str">
        <f t="shared" si="4"/>
        <v>нд</v>
      </c>
      <c r="AA22" s="73" t="s">
        <v>306</v>
      </c>
      <c r="AB22" s="73" t="s">
        <v>306</v>
      </c>
      <c r="AC22" s="73" t="s">
        <v>306</v>
      </c>
      <c r="AD22" s="73" t="s">
        <v>306</v>
      </c>
      <c r="AE22" s="73" t="str">
        <f t="shared" si="5"/>
        <v>нд</v>
      </c>
      <c r="AF22" s="73" t="s">
        <v>306</v>
      </c>
      <c r="AG22" s="73" t="s">
        <v>306</v>
      </c>
      <c r="AH22" s="73" t="s">
        <v>306</v>
      </c>
      <c r="AI22" s="73" t="s">
        <v>306</v>
      </c>
      <c r="AJ22" s="73" t="str">
        <f t="shared" si="6"/>
        <v>нд</v>
      </c>
      <c r="AK22" s="73" t="s">
        <v>306</v>
      </c>
      <c r="AL22" s="73" t="s">
        <v>306</v>
      </c>
      <c r="AM22" s="73" t="s">
        <v>306</v>
      </c>
      <c r="AN22" s="73" t="s">
        <v>306</v>
      </c>
      <c r="AO22" s="73" t="str">
        <f t="shared" si="7"/>
        <v>нд</v>
      </c>
      <c r="AP22" s="73" t="s">
        <v>306</v>
      </c>
      <c r="AQ22" s="73" t="s">
        <v>306</v>
      </c>
      <c r="AR22" s="73" t="s">
        <v>306</v>
      </c>
      <c r="AS22" s="73" t="s">
        <v>306</v>
      </c>
    </row>
    <row r="23" spans="1:45" x14ac:dyDescent="0.25">
      <c r="A23" s="65" t="s">
        <v>257</v>
      </c>
      <c r="B23" s="70" t="s">
        <v>258</v>
      </c>
      <c r="C23" s="67" t="s">
        <v>243</v>
      </c>
      <c r="D23" s="25" t="s">
        <v>306</v>
      </c>
      <c r="E23" s="25" t="s">
        <v>306</v>
      </c>
      <c r="F23" s="73" t="s">
        <v>306</v>
      </c>
      <c r="G23" s="73" t="s">
        <v>306</v>
      </c>
      <c r="H23" s="73" t="s">
        <v>306</v>
      </c>
      <c r="I23" s="73" t="s">
        <v>306</v>
      </c>
      <c r="J23" s="73" t="s">
        <v>306</v>
      </c>
      <c r="K23" s="73" t="str">
        <f t="shared" si="1"/>
        <v>нд</v>
      </c>
      <c r="L23" s="73" t="s">
        <v>306</v>
      </c>
      <c r="M23" s="73" t="s">
        <v>306</v>
      </c>
      <c r="N23" s="73" t="s">
        <v>306</v>
      </c>
      <c r="O23" s="73" t="s">
        <v>306</v>
      </c>
      <c r="P23" s="73" t="str">
        <f t="shared" si="2"/>
        <v>нд</v>
      </c>
      <c r="Q23" s="73" t="s">
        <v>306</v>
      </c>
      <c r="R23" s="73" t="s">
        <v>306</v>
      </c>
      <c r="S23" s="73" t="s">
        <v>306</v>
      </c>
      <c r="T23" s="73" t="s">
        <v>306</v>
      </c>
      <c r="U23" s="73" t="str">
        <f t="shared" si="3"/>
        <v>нд</v>
      </c>
      <c r="V23" s="73" t="s">
        <v>306</v>
      </c>
      <c r="W23" s="73" t="s">
        <v>306</v>
      </c>
      <c r="X23" s="73" t="s">
        <v>306</v>
      </c>
      <c r="Y23" s="73" t="s">
        <v>306</v>
      </c>
      <c r="Z23" s="73" t="str">
        <f t="shared" si="4"/>
        <v>нд</v>
      </c>
      <c r="AA23" s="73" t="s">
        <v>306</v>
      </c>
      <c r="AB23" s="73" t="s">
        <v>306</v>
      </c>
      <c r="AC23" s="73" t="s">
        <v>306</v>
      </c>
      <c r="AD23" s="73" t="s">
        <v>306</v>
      </c>
      <c r="AE23" s="73" t="str">
        <f t="shared" si="5"/>
        <v>нд</v>
      </c>
      <c r="AF23" s="73" t="s">
        <v>306</v>
      </c>
      <c r="AG23" s="73" t="s">
        <v>306</v>
      </c>
      <c r="AH23" s="73" t="s">
        <v>306</v>
      </c>
      <c r="AI23" s="73" t="s">
        <v>306</v>
      </c>
      <c r="AJ23" s="73" t="str">
        <f t="shared" si="6"/>
        <v>нд</v>
      </c>
      <c r="AK23" s="73" t="s">
        <v>306</v>
      </c>
      <c r="AL23" s="73" t="s">
        <v>306</v>
      </c>
      <c r="AM23" s="73" t="s">
        <v>306</v>
      </c>
      <c r="AN23" s="73" t="s">
        <v>306</v>
      </c>
      <c r="AO23" s="73" t="str">
        <f t="shared" si="7"/>
        <v>нд</v>
      </c>
      <c r="AP23" s="73" t="s">
        <v>306</v>
      </c>
      <c r="AQ23" s="73" t="s">
        <v>306</v>
      </c>
      <c r="AR23" s="73" t="s">
        <v>306</v>
      </c>
      <c r="AS23" s="73" t="s">
        <v>306</v>
      </c>
    </row>
    <row r="24" spans="1:45" ht="31.5" x14ac:dyDescent="0.25">
      <c r="A24" s="65" t="s">
        <v>259</v>
      </c>
      <c r="B24" s="69" t="s">
        <v>260</v>
      </c>
      <c r="C24" s="67" t="s">
        <v>243</v>
      </c>
      <c r="D24" s="25" t="s">
        <v>306</v>
      </c>
      <c r="E24" s="25" t="s">
        <v>306</v>
      </c>
      <c r="F24" s="73">
        <f>SUM(F25,F28,F29,F30)</f>
        <v>0</v>
      </c>
      <c r="G24" s="73">
        <f>SUM(G25,G28,G29,G30)</f>
        <v>0</v>
      </c>
      <c r="H24" s="73" t="s">
        <v>306</v>
      </c>
      <c r="I24" s="73">
        <f t="shared" ref="I24:AS24" si="19">SUM(I25,I28,I29,I30)</f>
        <v>0</v>
      </c>
      <c r="J24" s="73">
        <f t="shared" si="19"/>
        <v>0</v>
      </c>
      <c r="K24" s="73">
        <f t="shared" si="19"/>
        <v>0</v>
      </c>
      <c r="L24" s="73">
        <f t="shared" si="19"/>
        <v>0</v>
      </c>
      <c r="M24" s="73">
        <f t="shared" si="19"/>
        <v>0</v>
      </c>
      <c r="N24" s="73">
        <f t="shared" si="19"/>
        <v>0</v>
      </c>
      <c r="O24" s="73">
        <f t="shared" si="19"/>
        <v>0</v>
      </c>
      <c r="P24" s="73">
        <f t="shared" si="19"/>
        <v>0</v>
      </c>
      <c r="Q24" s="73">
        <f t="shared" si="19"/>
        <v>0</v>
      </c>
      <c r="R24" s="73">
        <f t="shared" si="19"/>
        <v>0</v>
      </c>
      <c r="S24" s="73">
        <f t="shared" si="19"/>
        <v>0</v>
      </c>
      <c r="T24" s="73">
        <f t="shared" si="19"/>
        <v>0</v>
      </c>
      <c r="U24" s="73">
        <f t="shared" si="19"/>
        <v>0</v>
      </c>
      <c r="V24" s="73">
        <f t="shared" si="19"/>
        <v>0</v>
      </c>
      <c r="W24" s="73">
        <f t="shared" si="19"/>
        <v>0</v>
      </c>
      <c r="X24" s="73">
        <f t="shared" si="19"/>
        <v>0</v>
      </c>
      <c r="Y24" s="73">
        <f t="shared" si="19"/>
        <v>0</v>
      </c>
      <c r="Z24" s="73">
        <f t="shared" si="19"/>
        <v>0</v>
      </c>
      <c r="AA24" s="73">
        <f t="shared" si="19"/>
        <v>0</v>
      </c>
      <c r="AB24" s="73">
        <f t="shared" si="19"/>
        <v>0</v>
      </c>
      <c r="AC24" s="73">
        <f t="shared" si="19"/>
        <v>0</v>
      </c>
      <c r="AD24" s="73">
        <f t="shared" si="19"/>
        <v>0</v>
      </c>
      <c r="AE24" s="73">
        <f t="shared" si="19"/>
        <v>0</v>
      </c>
      <c r="AF24" s="73">
        <f t="shared" si="19"/>
        <v>0</v>
      </c>
      <c r="AG24" s="73">
        <f t="shared" si="19"/>
        <v>0</v>
      </c>
      <c r="AH24" s="73">
        <f t="shared" si="19"/>
        <v>0</v>
      </c>
      <c r="AI24" s="73">
        <f t="shared" si="19"/>
        <v>0</v>
      </c>
      <c r="AJ24" s="73">
        <f t="shared" si="19"/>
        <v>0</v>
      </c>
      <c r="AK24" s="73">
        <f t="shared" si="19"/>
        <v>0</v>
      </c>
      <c r="AL24" s="73">
        <f t="shared" si="19"/>
        <v>0</v>
      </c>
      <c r="AM24" s="73">
        <f t="shared" si="19"/>
        <v>0</v>
      </c>
      <c r="AN24" s="73">
        <f t="shared" si="19"/>
        <v>0</v>
      </c>
      <c r="AO24" s="73">
        <f t="shared" si="19"/>
        <v>0</v>
      </c>
      <c r="AP24" s="73">
        <f t="shared" si="19"/>
        <v>0</v>
      </c>
      <c r="AQ24" s="73">
        <f t="shared" si="19"/>
        <v>0</v>
      </c>
      <c r="AR24" s="73">
        <f t="shared" si="19"/>
        <v>0</v>
      </c>
      <c r="AS24" s="73">
        <f t="shared" si="19"/>
        <v>0</v>
      </c>
    </row>
    <row r="25" spans="1:45" ht="31.5" x14ac:dyDescent="0.25">
      <c r="A25" s="65" t="s">
        <v>261</v>
      </c>
      <c r="B25" s="70" t="s">
        <v>262</v>
      </c>
      <c r="C25" s="67" t="s">
        <v>243</v>
      </c>
      <c r="D25" s="25" t="s">
        <v>306</v>
      </c>
      <c r="E25" s="25" t="s">
        <v>306</v>
      </c>
      <c r="F25" s="73">
        <f>SUM(F26,F27)</f>
        <v>0</v>
      </c>
      <c r="G25" s="73">
        <f>SUM(G26,G27)</f>
        <v>0</v>
      </c>
      <c r="H25" s="73" t="s">
        <v>306</v>
      </c>
      <c r="I25" s="73">
        <f t="shared" ref="I25:AS25" si="20">SUM(I26,I27)</f>
        <v>0</v>
      </c>
      <c r="J25" s="73">
        <f t="shared" si="20"/>
        <v>0</v>
      </c>
      <c r="K25" s="73">
        <f t="shared" si="20"/>
        <v>0</v>
      </c>
      <c r="L25" s="73">
        <f t="shared" si="20"/>
        <v>0</v>
      </c>
      <c r="M25" s="73">
        <f t="shared" si="20"/>
        <v>0</v>
      </c>
      <c r="N25" s="73">
        <f t="shared" si="20"/>
        <v>0</v>
      </c>
      <c r="O25" s="73">
        <f t="shared" si="20"/>
        <v>0</v>
      </c>
      <c r="P25" s="73">
        <f t="shared" si="20"/>
        <v>0</v>
      </c>
      <c r="Q25" s="73">
        <f t="shared" si="20"/>
        <v>0</v>
      </c>
      <c r="R25" s="73">
        <f t="shared" si="20"/>
        <v>0</v>
      </c>
      <c r="S25" s="73">
        <f t="shared" si="20"/>
        <v>0</v>
      </c>
      <c r="T25" s="73">
        <f t="shared" si="20"/>
        <v>0</v>
      </c>
      <c r="U25" s="73">
        <f t="shared" si="20"/>
        <v>0</v>
      </c>
      <c r="V25" s="73">
        <f t="shared" si="20"/>
        <v>0</v>
      </c>
      <c r="W25" s="73">
        <f t="shared" si="20"/>
        <v>0</v>
      </c>
      <c r="X25" s="73">
        <f t="shared" si="20"/>
        <v>0</v>
      </c>
      <c r="Y25" s="73">
        <f t="shared" si="20"/>
        <v>0</v>
      </c>
      <c r="Z25" s="73">
        <f t="shared" si="20"/>
        <v>0</v>
      </c>
      <c r="AA25" s="73">
        <f t="shared" si="20"/>
        <v>0</v>
      </c>
      <c r="AB25" s="73">
        <f t="shared" si="20"/>
        <v>0</v>
      </c>
      <c r="AC25" s="73">
        <f t="shared" si="20"/>
        <v>0</v>
      </c>
      <c r="AD25" s="73">
        <f t="shared" si="20"/>
        <v>0</v>
      </c>
      <c r="AE25" s="73">
        <f t="shared" si="20"/>
        <v>0</v>
      </c>
      <c r="AF25" s="73">
        <f t="shared" si="20"/>
        <v>0</v>
      </c>
      <c r="AG25" s="73">
        <f t="shared" si="20"/>
        <v>0</v>
      </c>
      <c r="AH25" s="73">
        <f t="shared" si="20"/>
        <v>0</v>
      </c>
      <c r="AI25" s="73">
        <f t="shared" si="20"/>
        <v>0</v>
      </c>
      <c r="AJ25" s="73">
        <f t="shared" si="20"/>
        <v>0</v>
      </c>
      <c r="AK25" s="73">
        <f t="shared" si="20"/>
        <v>0</v>
      </c>
      <c r="AL25" s="73">
        <f t="shared" si="20"/>
        <v>0</v>
      </c>
      <c r="AM25" s="73">
        <f t="shared" si="20"/>
        <v>0</v>
      </c>
      <c r="AN25" s="73">
        <f t="shared" si="20"/>
        <v>0</v>
      </c>
      <c r="AO25" s="73">
        <f t="shared" si="20"/>
        <v>0</v>
      </c>
      <c r="AP25" s="73">
        <f t="shared" si="20"/>
        <v>0</v>
      </c>
      <c r="AQ25" s="73">
        <f t="shared" si="20"/>
        <v>0</v>
      </c>
      <c r="AR25" s="73">
        <f t="shared" si="20"/>
        <v>0</v>
      </c>
      <c r="AS25" s="73">
        <f t="shared" si="20"/>
        <v>0</v>
      </c>
    </row>
    <row r="26" spans="1:45" ht="31.5" x14ac:dyDescent="0.25">
      <c r="A26" s="65" t="s">
        <v>263</v>
      </c>
      <c r="B26" s="71" t="s">
        <v>264</v>
      </c>
      <c r="C26" s="67" t="s">
        <v>243</v>
      </c>
      <c r="D26" s="25" t="s">
        <v>306</v>
      </c>
      <c r="E26" s="25" t="s">
        <v>306</v>
      </c>
      <c r="F26" s="25" t="s">
        <v>306</v>
      </c>
      <c r="G26" s="25" t="s">
        <v>306</v>
      </c>
      <c r="H26" s="25" t="s">
        <v>306</v>
      </c>
      <c r="I26" s="25" t="s">
        <v>306</v>
      </c>
      <c r="J26" s="25" t="s">
        <v>306</v>
      </c>
      <c r="K26" s="25" t="s">
        <v>306</v>
      </c>
      <c r="L26" s="25" t="s">
        <v>306</v>
      </c>
      <c r="M26" s="25" t="s">
        <v>306</v>
      </c>
      <c r="N26" s="25" t="s">
        <v>306</v>
      </c>
      <c r="O26" s="25" t="s">
        <v>306</v>
      </c>
      <c r="P26" s="25" t="s">
        <v>306</v>
      </c>
      <c r="Q26" s="25" t="s">
        <v>306</v>
      </c>
      <c r="R26" s="25" t="s">
        <v>306</v>
      </c>
      <c r="S26" s="25" t="s">
        <v>306</v>
      </c>
      <c r="T26" s="25" t="s">
        <v>306</v>
      </c>
      <c r="U26" s="25" t="s">
        <v>306</v>
      </c>
      <c r="V26" s="25" t="s">
        <v>306</v>
      </c>
      <c r="W26" s="25" t="s">
        <v>306</v>
      </c>
      <c r="X26" s="25" t="s">
        <v>306</v>
      </c>
      <c r="Y26" s="25" t="s">
        <v>306</v>
      </c>
      <c r="Z26" s="25" t="s">
        <v>306</v>
      </c>
      <c r="AA26" s="25" t="s">
        <v>306</v>
      </c>
      <c r="AB26" s="25" t="s">
        <v>306</v>
      </c>
      <c r="AC26" s="25" t="s">
        <v>306</v>
      </c>
      <c r="AD26" s="25" t="s">
        <v>306</v>
      </c>
      <c r="AE26" s="25" t="s">
        <v>306</v>
      </c>
      <c r="AF26" s="25" t="s">
        <v>306</v>
      </c>
      <c r="AG26" s="25" t="s">
        <v>306</v>
      </c>
      <c r="AH26" s="25" t="s">
        <v>306</v>
      </c>
      <c r="AI26" s="25" t="s">
        <v>306</v>
      </c>
      <c r="AJ26" s="25" t="s">
        <v>306</v>
      </c>
      <c r="AK26" s="25" t="s">
        <v>306</v>
      </c>
      <c r="AL26" s="25" t="s">
        <v>306</v>
      </c>
      <c r="AM26" s="25" t="s">
        <v>306</v>
      </c>
      <c r="AN26" s="25" t="s">
        <v>306</v>
      </c>
      <c r="AO26" s="25" t="s">
        <v>306</v>
      </c>
      <c r="AP26" s="25" t="s">
        <v>306</v>
      </c>
      <c r="AQ26" s="25" t="s">
        <v>306</v>
      </c>
      <c r="AR26" s="25" t="s">
        <v>306</v>
      </c>
      <c r="AS26" s="25" t="s">
        <v>306</v>
      </c>
    </row>
    <row r="27" spans="1:45" ht="31.5" x14ac:dyDescent="0.25">
      <c r="A27" s="65" t="s">
        <v>265</v>
      </c>
      <c r="B27" s="71" t="s">
        <v>266</v>
      </c>
      <c r="C27" s="67" t="s">
        <v>243</v>
      </c>
      <c r="D27" s="25" t="s">
        <v>306</v>
      </c>
      <c r="E27" s="25" t="s">
        <v>306</v>
      </c>
      <c r="F27" s="73" t="s">
        <v>306</v>
      </c>
      <c r="G27" s="73" t="s">
        <v>306</v>
      </c>
      <c r="H27" s="73" t="s">
        <v>306</v>
      </c>
      <c r="I27" s="73" t="s">
        <v>306</v>
      </c>
      <c r="J27" s="73" t="s">
        <v>306</v>
      </c>
      <c r="K27" s="73" t="str">
        <f t="shared" si="1"/>
        <v>нд</v>
      </c>
      <c r="L27" s="73" t="s">
        <v>306</v>
      </c>
      <c r="M27" s="73" t="s">
        <v>306</v>
      </c>
      <c r="N27" s="73" t="s">
        <v>306</v>
      </c>
      <c r="O27" s="73" t="s">
        <v>306</v>
      </c>
      <c r="P27" s="73" t="str">
        <f t="shared" si="2"/>
        <v>нд</v>
      </c>
      <c r="Q27" s="73" t="s">
        <v>306</v>
      </c>
      <c r="R27" s="73" t="s">
        <v>306</v>
      </c>
      <c r="S27" s="73" t="s">
        <v>306</v>
      </c>
      <c r="T27" s="73" t="s">
        <v>306</v>
      </c>
      <c r="U27" s="73" t="str">
        <f t="shared" si="3"/>
        <v>нд</v>
      </c>
      <c r="V27" s="73" t="s">
        <v>306</v>
      </c>
      <c r="W27" s="73" t="s">
        <v>306</v>
      </c>
      <c r="X27" s="73" t="s">
        <v>306</v>
      </c>
      <c r="Y27" s="73" t="s">
        <v>306</v>
      </c>
      <c r="Z27" s="73" t="str">
        <f t="shared" si="4"/>
        <v>нд</v>
      </c>
      <c r="AA27" s="73" t="s">
        <v>306</v>
      </c>
      <c r="AB27" s="73" t="s">
        <v>306</v>
      </c>
      <c r="AC27" s="73" t="s">
        <v>306</v>
      </c>
      <c r="AD27" s="73" t="s">
        <v>306</v>
      </c>
      <c r="AE27" s="73" t="str">
        <f t="shared" si="5"/>
        <v>нд</v>
      </c>
      <c r="AF27" s="73" t="s">
        <v>306</v>
      </c>
      <c r="AG27" s="73" t="s">
        <v>306</v>
      </c>
      <c r="AH27" s="73" t="s">
        <v>306</v>
      </c>
      <c r="AI27" s="73" t="s">
        <v>306</v>
      </c>
      <c r="AJ27" s="73" t="str">
        <f t="shared" si="6"/>
        <v>нд</v>
      </c>
      <c r="AK27" s="73" t="s">
        <v>306</v>
      </c>
      <c r="AL27" s="73" t="s">
        <v>306</v>
      </c>
      <c r="AM27" s="73" t="s">
        <v>306</v>
      </c>
      <c r="AN27" s="73" t="s">
        <v>306</v>
      </c>
      <c r="AO27" s="73" t="str">
        <f t="shared" si="7"/>
        <v>нд</v>
      </c>
      <c r="AP27" s="73" t="s">
        <v>306</v>
      </c>
      <c r="AQ27" s="73" t="s">
        <v>306</v>
      </c>
      <c r="AR27" s="73" t="s">
        <v>306</v>
      </c>
      <c r="AS27" s="73" t="s">
        <v>306</v>
      </c>
    </row>
    <row r="28" spans="1:45" ht="31.5" x14ac:dyDescent="0.25">
      <c r="A28" s="65" t="s">
        <v>267</v>
      </c>
      <c r="B28" s="70" t="s">
        <v>268</v>
      </c>
      <c r="C28" s="67" t="s">
        <v>243</v>
      </c>
      <c r="D28" s="25" t="s">
        <v>306</v>
      </c>
      <c r="E28" s="25" t="s">
        <v>306</v>
      </c>
      <c r="F28" s="73" t="s">
        <v>306</v>
      </c>
      <c r="G28" s="73" t="s">
        <v>306</v>
      </c>
      <c r="H28" s="73" t="s">
        <v>306</v>
      </c>
      <c r="I28" s="73" t="s">
        <v>306</v>
      </c>
      <c r="J28" s="73" t="s">
        <v>306</v>
      </c>
      <c r="K28" s="73" t="str">
        <f t="shared" si="1"/>
        <v>нд</v>
      </c>
      <c r="L28" s="73" t="s">
        <v>306</v>
      </c>
      <c r="M28" s="73" t="s">
        <v>306</v>
      </c>
      <c r="N28" s="73" t="s">
        <v>306</v>
      </c>
      <c r="O28" s="73" t="s">
        <v>306</v>
      </c>
      <c r="P28" s="73" t="str">
        <f t="shared" si="2"/>
        <v>нд</v>
      </c>
      <c r="Q28" s="73" t="s">
        <v>306</v>
      </c>
      <c r="R28" s="73" t="s">
        <v>306</v>
      </c>
      <c r="S28" s="73" t="s">
        <v>306</v>
      </c>
      <c r="T28" s="73" t="s">
        <v>306</v>
      </c>
      <c r="U28" s="73" t="str">
        <f t="shared" si="3"/>
        <v>нд</v>
      </c>
      <c r="V28" s="73" t="s">
        <v>306</v>
      </c>
      <c r="W28" s="73" t="s">
        <v>306</v>
      </c>
      <c r="X28" s="73" t="s">
        <v>306</v>
      </c>
      <c r="Y28" s="73" t="s">
        <v>306</v>
      </c>
      <c r="Z28" s="73" t="str">
        <f t="shared" si="4"/>
        <v>нд</v>
      </c>
      <c r="AA28" s="73" t="s">
        <v>306</v>
      </c>
      <c r="AB28" s="73" t="s">
        <v>306</v>
      </c>
      <c r="AC28" s="73" t="s">
        <v>306</v>
      </c>
      <c r="AD28" s="73" t="s">
        <v>306</v>
      </c>
      <c r="AE28" s="73" t="str">
        <f t="shared" si="5"/>
        <v>нд</v>
      </c>
      <c r="AF28" s="73" t="s">
        <v>306</v>
      </c>
      <c r="AG28" s="73" t="s">
        <v>306</v>
      </c>
      <c r="AH28" s="73" t="s">
        <v>306</v>
      </c>
      <c r="AI28" s="73" t="s">
        <v>306</v>
      </c>
      <c r="AJ28" s="73" t="str">
        <f t="shared" si="6"/>
        <v>нд</v>
      </c>
      <c r="AK28" s="73" t="s">
        <v>306</v>
      </c>
      <c r="AL28" s="73" t="s">
        <v>306</v>
      </c>
      <c r="AM28" s="73" t="s">
        <v>306</v>
      </c>
      <c r="AN28" s="73" t="s">
        <v>306</v>
      </c>
      <c r="AO28" s="73" t="str">
        <f t="shared" si="7"/>
        <v>нд</v>
      </c>
      <c r="AP28" s="73" t="s">
        <v>306</v>
      </c>
      <c r="AQ28" s="73" t="s">
        <v>306</v>
      </c>
      <c r="AR28" s="73" t="s">
        <v>306</v>
      </c>
      <c r="AS28" s="73" t="s">
        <v>306</v>
      </c>
    </row>
    <row r="29" spans="1:45" ht="31.5" x14ac:dyDescent="0.25">
      <c r="A29" s="65" t="s">
        <v>269</v>
      </c>
      <c r="B29" s="70" t="s">
        <v>270</v>
      </c>
      <c r="C29" s="67" t="s">
        <v>243</v>
      </c>
      <c r="D29" s="25" t="s">
        <v>306</v>
      </c>
      <c r="E29" s="25" t="s">
        <v>306</v>
      </c>
      <c r="F29" s="73" t="s">
        <v>306</v>
      </c>
      <c r="G29" s="73" t="s">
        <v>306</v>
      </c>
      <c r="H29" s="73" t="s">
        <v>306</v>
      </c>
      <c r="I29" s="73" t="s">
        <v>306</v>
      </c>
      <c r="J29" s="73" t="s">
        <v>306</v>
      </c>
      <c r="K29" s="73" t="str">
        <f t="shared" si="1"/>
        <v>нд</v>
      </c>
      <c r="L29" s="73" t="s">
        <v>306</v>
      </c>
      <c r="M29" s="73" t="s">
        <v>306</v>
      </c>
      <c r="N29" s="73" t="s">
        <v>306</v>
      </c>
      <c r="O29" s="73" t="s">
        <v>306</v>
      </c>
      <c r="P29" s="73" t="str">
        <f t="shared" si="2"/>
        <v>нд</v>
      </c>
      <c r="Q29" s="73" t="s">
        <v>306</v>
      </c>
      <c r="R29" s="73" t="s">
        <v>306</v>
      </c>
      <c r="S29" s="73" t="s">
        <v>306</v>
      </c>
      <c r="T29" s="73" t="s">
        <v>306</v>
      </c>
      <c r="U29" s="73" t="str">
        <f t="shared" si="3"/>
        <v>нд</v>
      </c>
      <c r="V29" s="73" t="s">
        <v>306</v>
      </c>
      <c r="W29" s="73" t="s">
        <v>306</v>
      </c>
      <c r="X29" s="73" t="s">
        <v>306</v>
      </c>
      <c r="Y29" s="73" t="s">
        <v>306</v>
      </c>
      <c r="Z29" s="73" t="str">
        <f t="shared" si="4"/>
        <v>нд</v>
      </c>
      <c r="AA29" s="73" t="s">
        <v>306</v>
      </c>
      <c r="AB29" s="73" t="s">
        <v>306</v>
      </c>
      <c r="AC29" s="73" t="s">
        <v>306</v>
      </c>
      <c r="AD29" s="73" t="s">
        <v>306</v>
      </c>
      <c r="AE29" s="73" t="str">
        <f t="shared" si="5"/>
        <v>нд</v>
      </c>
      <c r="AF29" s="73" t="s">
        <v>306</v>
      </c>
      <c r="AG29" s="73" t="s">
        <v>306</v>
      </c>
      <c r="AH29" s="73" t="s">
        <v>306</v>
      </c>
      <c r="AI29" s="73" t="s">
        <v>306</v>
      </c>
      <c r="AJ29" s="73" t="str">
        <f t="shared" si="6"/>
        <v>нд</v>
      </c>
      <c r="AK29" s="73" t="s">
        <v>306</v>
      </c>
      <c r="AL29" s="73" t="s">
        <v>306</v>
      </c>
      <c r="AM29" s="73" t="s">
        <v>306</v>
      </c>
      <c r="AN29" s="73" t="s">
        <v>306</v>
      </c>
      <c r="AO29" s="73" t="str">
        <f t="shared" si="7"/>
        <v>нд</v>
      </c>
      <c r="AP29" s="73" t="s">
        <v>306</v>
      </c>
      <c r="AQ29" s="73" t="s">
        <v>306</v>
      </c>
      <c r="AR29" s="73" t="s">
        <v>306</v>
      </c>
      <c r="AS29" s="73" t="s">
        <v>306</v>
      </c>
    </row>
    <row r="30" spans="1:45" x14ac:dyDescent="0.25">
      <c r="A30" s="65" t="s">
        <v>271</v>
      </c>
      <c r="B30" s="70" t="s">
        <v>272</v>
      </c>
      <c r="C30" s="67" t="s">
        <v>243</v>
      </c>
      <c r="D30" s="25" t="s">
        <v>306</v>
      </c>
      <c r="E30" s="25" t="s">
        <v>306</v>
      </c>
      <c r="F30" s="73" t="s">
        <v>306</v>
      </c>
      <c r="G30" s="73" t="s">
        <v>306</v>
      </c>
      <c r="H30" s="73" t="s">
        <v>306</v>
      </c>
      <c r="I30" s="73" t="s">
        <v>306</v>
      </c>
      <c r="J30" s="73" t="s">
        <v>306</v>
      </c>
      <c r="K30" s="73" t="str">
        <f t="shared" si="1"/>
        <v>нд</v>
      </c>
      <c r="L30" s="73" t="s">
        <v>306</v>
      </c>
      <c r="M30" s="73" t="s">
        <v>306</v>
      </c>
      <c r="N30" s="73" t="s">
        <v>306</v>
      </c>
      <c r="O30" s="73" t="s">
        <v>306</v>
      </c>
      <c r="P30" s="73" t="str">
        <f t="shared" si="2"/>
        <v>нд</v>
      </c>
      <c r="Q30" s="73" t="s">
        <v>306</v>
      </c>
      <c r="R30" s="73" t="s">
        <v>306</v>
      </c>
      <c r="S30" s="73" t="s">
        <v>306</v>
      </c>
      <c r="T30" s="73" t="s">
        <v>306</v>
      </c>
      <c r="U30" s="73" t="str">
        <f t="shared" si="3"/>
        <v>нд</v>
      </c>
      <c r="V30" s="73" t="s">
        <v>306</v>
      </c>
      <c r="W30" s="73" t="s">
        <v>306</v>
      </c>
      <c r="X30" s="73" t="s">
        <v>306</v>
      </c>
      <c r="Y30" s="73" t="s">
        <v>306</v>
      </c>
      <c r="Z30" s="73" t="str">
        <f t="shared" si="4"/>
        <v>нд</v>
      </c>
      <c r="AA30" s="73" t="s">
        <v>306</v>
      </c>
      <c r="AB30" s="73" t="s">
        <v>306</v>
      </c>
      <c r="AC30" s="73" t="s">
        <v>306</v>
      </c>
      <c r="AD30" s="73" t="s">
        <v>306</v>
      </c>
      <c r="AE30" s="73" t="str">
        <f t="shared" si="5"/>
        <v>нд</v>
      </c>
      <c r="AF30" s="73" t="s">
        <v>306</v>
      </c>
      <c r="AG30" s="73" t="s">
        <v>306</v>
      </c>
      <c r="AH30" s="73" t="s">
        <v>306</v>
      </c>
      <c r="AI30" s="73" t="s">
        <v>306</v>
      </c>
      <c r="AJ30" s="73" t="str">
        <f t="shared" si="6"/>
        <v>нд</v>
      </c>
      <c r="AK30" s="73" t="s">
        <v>306</v>
      </c>
      <c r="AL30" s="73" t="s">
        <v>306</v>
      </c>
      <c r="AM30" s="73" t="s">
        <v>306</v>
      </c>
      <c r="AN30" s="73" t="s">
        <v>306</v>
      </c>
      <c r="AO30" s="73" t="str">
        <f t="shared" si="7"/>
        <v>нд</v>
      </c>
      <c r="AP30" s="73" t="s">
        <v>306</v>
      </c>
      <c r="AQ30" s="73" t="s">
        <v>306</v>
      </c>
      <c r="AR30" s="73" t="s">
        <v>306</v>
      </c>
      <c r="AS30" s="73" t="s">
        <v>306</v>
      </c>
    </row>
    <row r="31" spans="1:45" x14ac:dyDescent="0.25">
      <c r="A31" s="65" t="s">
        <v>273</v>
      </c>
      <c r="B31" s="69" t="s">
        <v>274</v>
      </c>
      <c r="C31" s="67" t="s">
        <v>243</v>
      </c>
      <c r="D31" s="25" t="s">
        <v>306</v>
      </c>
      <c r="E31" s="25" t="s">
        <v>306</v>
      </c>
      <c r="F31" s="73">
        <f>SUM(F32,F33,F34,F38)</f>
        <v>0</v>
      </c>
      <c r="G31" s="73">
        <f>SUM(G32,G33,G34,G38)</f>
        <v>2275.0470870179442</v>
      </c>
      <c r="H31" s="73" t="s">
        <v>306</v>
      </c>
      <c r="I31" s="73">
        <f t="shared" ref="I31:AS31" si="21">SUM(I32,I33,I34,I38)</f>
        <v>2608.1132154300003</v>
      </c>
      <c r="J31" s="73">
        <f t="shared" si="21"/>
        <v>2397.5810001</v>
      </c>
      <c r="K31" s="73">
        <f t="shared" si="21"/>
        <v>252.41634039600001</v>
      </c>
      <c r="L31" s="73">
        <f t="shared" si="21"/>
        <v>0</v>
      </c>
      <c r="M31" s="73">
        <f t="shared" si="21"/>
        <v>0</v>
      </c>
      <c r="N31" s="73">
        <f t="shared" si="21"/>
        <v>252.41634039600001</v>
      </c>
      <c r="O31" s="73">
        <f t="shared" si="21"/>
        <v>0</v>
      </c>
      <c r="P31" s="73">
        <f t="shared" si="21"/>
        <v>239.56051927599998</v>
      </c>
      <c r="Q31" s="73">
        <f t="shared" si="21"/>
        <v>0</v>
      </c>
      <c r="R31" s="73">
        <f t="shared" si="21"/>
        <v>0</v>
      </c>
      <c r="S31" s="73">
        <f t="shared" si="21"/>
        <v>239.56051927599998</v>
      </c>
      <c r="T31" s="73">
        <f t="shared" si="21"/>
        <v>0</v>
      </c>
      <c r="U31" s="73">
        <f t="shared" si="21"/>
        <v>327.31832170000001</v>
      </c>
      <c r="V31" s="73">
        <f t="shared" si="21"/>
        <v>0</v>
      </c>
      <c r="W31" s="73">
        <f t="shared" si="21"/>
        <v>0</v>
      </c>
      <c r="X31" s="73">
        <f t="shared" si="21"/>
        <v>327.31832170000001</v>
      </c>
      <c r="Y31" s="73">
        <f t="shared" si="21"/>
        <v>0</v>
      </c>
      <c r="Z31" s="73">
        <f t="shared" si="21"/>
        <v>451.603937218</v>
      </c>
      <c r="AA31" s="73">
        <f t="shared" si="21"/>
        <v>0</v>
      </c>
      <c r="AB31" s="73">
        <f t="shared" si="21"/>
        <v>0</v>
      </c>
      <c r="AC31" s="73">
        <f t="shared" si="21"/>
        <v>451.603937218</v>
      </c>
      <c r="AD31" s="73">
        <f t="shared" si="21"/>
        <v>0</v>
      </c>
      <c r="AE31" s="73">
        <f t="shared" si="21"/>
        <v>584.37912628000015</v>
      </c>
      <c r="AF31" s="73">
        <f t="shared" si="21"/>
        <v>0</v>
      </c>
      <c r="AG31" s="73">
        <f t="shared" si="21"/>
        <v>0</v>
      </c>
      <c r="AH31" s="73">
        <f t="shared" si="21"/>
        <v>584.37912628000015</v>
      </c>
      <c r="AI31" s="73">
        <f t="shared" si="21"/>
        <v>0</v>
      </c>
      <c r="AJ31" s="73">
        <f t="shared" si="21"/>
        <v>542.30275523000012</v>
      </c>
      <c r="AK31" s="73">
        <f t="shared" si="21"/>
        <v>0</v>
      </c>
      <c r="AL31" s="73">
        <f t="shared" si="21"/>
        <v>0</v>
      </c>
      <c r="AM31" s="73">
        <f t="shared" si="21"/>
        <v>542.30275523000012</v>
      </c>
      <c r="AN31" s="73">
        <f t="shared" si="21"/>
        <v>0</v>
      </c>
      <c r="AO31" s="73">
        <f t="shared" si="21"/>
        <v>2397.5810001</v>
      </c>
      <c r="AP31" s="73">
        <f t="shared" si="21"/>
        <v>0</v>
      </c>
      <c r="AQ31" s="73">
        <f t="shared" si="21"/>
        <v>0</v>
      </c>
      <c r="AR31" s="73">
        <f t="shared" si="21"/>
        <v>2397.5810001</v>
      </c>
      <c r="AS31" s="73">
        <f t="shared" si="21"/>
        <v>0</v>
      </c>
    </row>
    <row r="32" spans="1:45" x14ac:dyDescent="0.25">
      <c r="A32" s="65" t="s">
        <v>275</v>
      </c>
      <c r="B32" s="70" t="s">
        <v>276</v>
      </c>
      <c r="C32" s="67" t="s">
        <v>243</v>
      </c>
      <c r="D32" s="25" t="s">
        <v>306</v>
      </c>
      <c r="E32" s="25" t="s">
        <v>306</v>
      </c>
      <c r="F32" s="25" t="s">
        <v>306</v>
      </c>
      <c r="G32" s="25" t="s">
        <v>306</v>
      </c>
      <c r="H32" s="25" t="s">
        <v>306</v>
      </c>
      <c r="I32" s="25" t="s">
        <v>306</v>
      </c>
      <c r="J32" s="25" t="s">
        <v>306</v>
      </c>
      <c r="K32" s="25" t="s">
        <v>306</v>
      </c>
      <c r="L32" s="25" t="s">
        <v>306</v>
      </c>
      <c r="M32" s="25" t="s">
        <v>306</v>
      </c>
      <c r="N32" s="25" t="s">
        <v>306</v>
      </c>
      <c r="O32" s="25" t="s">
        <v>306</v>
      </c>
      <c r="P32" s="25" t="s">
        <v>306</v>
      </c>
      <c r="Q32" s="25" t="s">
        <v>306</v>
      </c>
      <c r="R32" s="25" t="s">
        <v>306</v>
      </c>
      <c r="S32" s="25" t="s">
        <v>306</v>
      </c>
      <c r="T32" s="25" t="s">
        <v>306</v>
      </c>
      <c r="U32" s="25" t="s">
        <v>306</v>
      </c>
      <c r="V32" s="25" t="s">
        <v>306</v>
      </c>
      <c r="W32" s="25" t="s">
        <v>306</v>
      </c>
      <c r="X32" s="25" t="s">
        <v>306</v>
      </c>
      <c r="Y32" s="25" t="s">
        <v>306</v>
      </c>
      <c r="Z32" s="25" t="s">
        <v>306</v>
      </c>
      <c r="AA32" s="25" t="s">
        <v>306</v>
      </c>
      <c r="AB32" s="25" t="s">
        <v>306</v>
      </c>
      <c r="AC32" s="25" t="s">
        <v>306</v>
      </c>
      <c r="AD32" s="25" t="s">
        <v>306</v>
      </c>
      <c r="AE32" s="25" t="s">
        <v>306</v>
      </c>
      <c r="AF32" s="25" t="s">
        <v>306</v>
      </c>
      <c r="AG32" s="25" t="s">
        <v>306</v>
      </c>
      <c r="AH32" s="25" t="s">
        <v>306</v>
      </c>
      <c r="AI32" s="25" t="s">
        <v>306</v>
      </c>
      <c r="AJ32" s="25" t="s">
        <v>306</v>
      </c>
      <c r="AK32" s="25" t="s">
        <v>306</v>
      </c>
      <c r="AL32" s="25" t="s">
        <v>306</v>
      </c>
      <c r="AM32" s="25" t="s">
        <v>306</v>
      </c>
      <c r="AN32" s="25" t="s">
        <v>306</v>
      </c>
      <c r="AO32" s="25" t="s">
        <v>306</v>
      </c>
      <c r="AP32" s="25" t="s">
        <v>306</v>
      </c>
      <c r="AQ32" s="25" t="s">
        <v>306</v>
      </c>
      <c r="AR32" s="25" t="s">
        <v>306</v>
      </c>
      <c r="AS32" s="25" t="s">
        <v>306</v>
      </c>
    </row>
    <row r="33" spans="1:45" ht="31.5" x14ac:dyDescent="0.25">
      <c r="A33" s="65" t="s">
        <v>277</v>
      </c>
      <c r="B33" s="70" t="s">
        <v>278</v>
      </c>
      <c r="C33" s="67" t="s">
        <v>243</v>
      </c>
      <c r="D33" s="25" t="s">
        <v>306</v>
      </c>
      <c r="E33" s="25" t="s">
        <v>306</v>
      </c>
      <c r="F33" s="73" t="s">
        <v>306</v>
      </c>
      <c r="G33" s="73" t="s">
        <v>306</v>
      </c>
      <c r="H33" s="73" t="s">
        <v>306</v>
      </c>
      <c r="I33" s="73" t="s">
        <v>306</v>
      </c>
      <c r="J33" s="73" t="s">
        <v>306</v>
      </c>
      <c r="K33" s="73" t="str">
        <f t="shared" si="1"/>
        <v>нд</v>
      </c>
      <c r="L33" s="73" t="s">
        <v>306</v>
      </c>
      <c r="M33" s="73" t="s">
        <v>306</v>
      </c>
      <c r="N33" s="73" t="s">
        <v>306</v>
      </c>
      <c r="O33" s="73" t="s">
        <v>306</v>
      </c>
      <c r="P33" s="73" t="str">
        <f t="shared" si="2"/>
        <v>нд</v>
      </c>
      <c r="Q33" s="73" t="s">
        <v>306</v>
      </c>
      <c r="R33" s="73" t="s">
        <v>306</v>
      </c>
      <c r="S33" s="73" t="s">
        <v>306</v>
      </c>
      <c r="T33" s="73" t="s">
        <v>306</v>
      </c>
      <c r="U33" s="73" t="str">
        <f t="shared" si="3"/>
        <v>нд</v>
      </c>
      <c r="V33" s="73" t="s">
        <v>306</v>
      </c>
      <c r="W33" s="73" t="s">
        <v>306</v>
      </c>
      <c r="X33" s="73" t="s">
        <v>306</v>
      </c>
      <c r="Y33" s="73" t="s">
        <v>306</v>
      </c>
      <c r="Z33" s="73" t="str">
        <f t="shared" si="4"/>
        <v>нд</v>
      </c>
      <c r="AA33" s="73" t="s">
        <v>306</v>
      </c>
      <c r="AB33" s="73" t="s">
        <v>306</v>
      </c>
      <c r="AC33" s="73" t="s">
        <v>306</v>
      </c>
      <c r="AD33" s="73" t="s">
        <v>306</v>
      </c>
      <c r="AE33" s="73" t="str">
        <f t="shared" si="5"/>
        <v>нд</v>
      </c>
      <c r="AF33" s="73" t="s">
        <v>306</v>
      </c>
      <c r="AG33" s="73" t="s">
        <v>306</v>
      </c>
      <c r="AH33" s="73" t="s">
        <v>306</v>
      </c>
      <c r="AI33" s="73" t="s">
        <v>306</v>
      </c>
      <c r="AJ33" s="73" t="str">
        <f t="shared" si="6"/>
        <v>нд</v>
      </c>
      <c r="AK33" s="73" t="s">
        <v>306</v>
      </c>
      <c r="AL33" s="73" t="s">
        <v>306</v>
      </c>
      <c r="AM33" s="73" t="s">
        <v>306</v>
      </c>
      <c r="AN33" s="73" t="s">
        <v>306</v>
      </c>
      <c r="AO33" s="73" t="str">
        <f t="shared" si="7"/>
        <v>нд</v>
      </c>
      <c r="AP33" s="73" t="s">
        <v>306</v>
      </c>
      <c r="AQ33" s="73" t="s">
        <v>306</v>
      </c>
      <c r="AR33" s="73" t="s">
        <v>306</v>
      </c>
      <c r="AS33" s="73" t="s">
        <v>306</v>
      </c>
    </row>
    <row r="34" spans="1:45" ht="31.5" x14ac:dyDescent="0.25">
      <c r="A34" s="65" t="s">
        <v>279</v>
      </c>
      <c r="B34" s="70" t="s">
        <v>280</v>
      </c>
      <c r="C34" s="67" t="s">
        <v>243</v>
      </c>
      <c r="D34" s="25" t="s">
        <v>306</v>
      </c>
      <c r="E34" s="25" t="s">
        <v>306</v>
      </c>
      <c r="F34" s="73">
        <f t="shared" ref="F34:G34" si="22">SUM(F35:F37)</f>
        <v>0</v>
      </c>
      <c r="G34" s="73">
        <f t="shared" si="22"/>
        <v>2275.0470870179442</v>
      </c>
      <c r="H34" s="73" t="s">
        <v>306</v>
      </c>
      <c r="I34" s="73">
        <f t="shared" ref="I34:AN34" si="23">SUM(I35:I37)</f>
        <v>2527.3570315700003</v>
      </c>
      <c r="J34" s="73">
        <f t="shared" si="23"/>
        <v>2316.82481624</v>
      </c>
      <c r="K34" s="73">
        <f t="shared" si="23"/>
        <v>252.41634039600001</v>
      </c>
      <c r="L34" s="73">
        <f t="shared" si="23"/>
        <v>0</v>
      </c>
      <c r="M34" s="73">
        <f t="shared" si="23"/>
        <v>0</v>
      </c>
      <c r="N34" s="73">
        <f t="shared" si="23"/>
        <v>252.41634039600001</v>
      </c>
      <c r="O34" s="73">
        <f t="shared" si="23"/>
        <v>0</v>
      </c>
      <c r="P34" s="73">
        <f t="shared" si="23"/>
        <v>174.12579845599998</v>
      </c>
      <c r="Q34" s="73">
        <f t="shared" si="23"/>
        <v>0</v>
      </c>
      <c r="R34" s="73">
        <f t="shared" si="23"/>
        <v>0</v>
      </c>
      <c r="S34" s="73">
        <f t="shared" si="23"/>
        <v>174.12579845599998</v>
      </c>
      <c r="T34" s="73">
        <f t="shared" si="23"/>
        <v>0</v>
      </c>
      <c r="U34" s="73">
        <f t="shared" si="23"/>
        <v>320.98721030000002</v>
      </c>
      <c r="V34" s="73">
        <f t="shared" si="23"/>
        <v>0</v>
      </c>
      <c r="W34" s="73">
        <f t="shared" si="23"/>
        <v>0</v>
      </c>
      <c r="X34" s="73">
        <f t="shared" si="23"/>
        <v>320.98721030000002</v>
      </c>
      <c r="Y34" s="73">
        <f t="shared" si="23"/>
        <v>0</v>
      </c>
      <c r="Z34" s="73">
        <f t="shared" si="23"/>
        <v>445.02026960799998</v>
      </c>
      <c r="AA34" s="73">
        <f t="shared" si="23"/>
        <v>0</v>
      </c>
      <c r="AB34" s="73">
        <f t="shared" si="23"/>
        <v>0</v>
      </c>
      <c r="AC34" s="73">
        <f t="shared" si="23"/>
        <v>445.02026960799998</v>
      </c>
      <c r="AD34" s="73">
        <f t="shared" si="23"/>
        <v>0</v>
      </c>
      <c r="AE34" s="73">
        <f t="shared" si="23"/>
        <v>583.19951492000018</v>
      </c>
      <c r="AF34" s="73">
        <f t="shared" si="23"/>
        <v>0</v>
      </c>
      <c r="AG34" s="73">
        <f t="shared" si="23"/>
        <v>0</v>
      </c>
      <c r="AH34" s="73">
        <f t="shared" si="23"/>
        <v>583.19951492000018</v>
      </c>
      <c r="AI34" s="73">
        <f t="shared" si="23"/>
        <v>0</v>
      </c>
      <c r="AJ34" s="73">
        <f t="shared" si="23"/>
        <v>541.07568256000013</v>
      </c>
      <c r="AK34" s="73">
        <f t="shared" si="23"/>
        <v>0</v>
      </c>
      <c r="AL34" s="73">
        <f t="shared" si="23"/>
        <v>0</v>
      </c>
      <c r="AM34" s="73">
        <f t="shared" si="23"/>
        <v>541.07568256000013</v>
      </c>
      <c r="AN34" s="73">
        <f t="shared" si="23"/>
        <v>0</v>
      </c>
      <c r="AO34" s="73">
        <f t="shared" ref="AO34:AQ34" si="24">SUM(AO35:AO37)</f>
        <v>2316.82481624</v>
      </c>
      <c r="AP34" s="73">
        <f t="shared" si="24"/>
        <v>0</v>
      </c>
      <c r="AQ34" s="73">
        <f t="shared" si="24"/>
        <v>0</v>
      </c>
      <c r="AR34" s="73">
        <f t="shared" ref="AR34" si="25">SUM(AR35:AR37)</f>
        <v>2316.82481624</v>
      </c>
      <c r="AS34" s="73">
        <f t="shared" ref="AS34" si="26">SUM(AS35:AS37)</f>
        <v>0</v>
      </c>
    </row>
    <row r="35" spans="1:45" x14ac:dyDescent="0.25">
      <c r="A35" s="65" t="s">
        <v>279</v>
      </c>
      <c r="B35" s="72" t="s">
        <v>281</v>
      </c>
      <c r="C35" s="67" t="s">
        <v>282</v>
      </c>
      <c r="D35" s="25">
        <v>2022</v>
      </c>
      <c r="E35" s="25">
        <v>2029</v>
      </c>
      <c r="F35" s="73" t="s">
        <v>306</v>
      </c>
      <c r="G35" s="73" t="s">
        <v>306</v>
      </c>
      <c r="H35" s="74" t="s">
        <v>306</v>
      </c>
      <c r="I35" s="73">
        <v>107.66509162799998</v>
      </c>
      <c r="J35" s="73">
        <v>97.145123987999995</v>
      </c>
      <c r="K35" s="73">
        <f t="shared" si="1"/>
        <v>6.2299355999999992</v>
      </c>
      <c r="L35" s="73" t="s">
        <v>306</v>
      </c>
      <c r="M35" s="73" t="s">
        <v>306</v>
      </c>
      <c r="N35" s="73">
        <v>6.2299355999999992</v>
      </c>
      <c r="O35" s="73" t="s">
        <v>306</v>
      </c>
      <c r="P35" s="73">
        <f t="shared" si="2"/>
        <v>22.88598648</v>
      </c>
      <c r="Q35" s="73" t="s">
        <v>306</v>
      </c>
      <c r="R35" s="73" t="s">
        <v>306</v>
      </c>
      <c r="S35" s="73">
        <v>22.88598648</v>
      </c>
      <c r="T35" s="73" t="s">
        <v>306</v>
      </c>
      <c r="U35" s="73">
        <f t="shared" si="3"/>
        <v>31.531273272</v>
      </c>
      <c r="V35" s="73" t="s">
        <v>306</v>
      </c>
      <c r="W35" s="73" t="s">
        <v>306</v>
      </c>
      <c r="X35" s="73">
        <v>31.531273272</v>
      </c>
      <c r="Y35" s="73" t="s">
        <v>306</v>
      </c>
      <c r="Z35" s="73">
        <f t="shared" si="4"/>
        <v>13.634725523999998</v>
      </c>
      <c r="AA35" s="73" t="s">
        <v>306</v>
      </c>
      <c r="AB35" s="73" t="s">
        <v>306</v>
      </c>
      <c r="AC35" s="73">
        <v>13.634725523999998</v>
      </c>
      <c r="AD35" s="73" t="s">
        <v>306</v>
      </c>
      <c r="AE35" s="73">
        <f t="shared" si="5"/>
        <v>11.278918379999999</v>
      </c>
      <c r="AF35" s="73" t="s">
        <v>306</v>
      </c>
      <c r="AG35" s="73" t="s">
        <v>306</v>
      </c>
      <c r="AH35" s="73">
        <v>11.278918379999999</v>
      </c>
      <c r="AI35" s="73" t="s">
        <v>306</v>
      </c>
      <c r="AJ35" s="73">
        <f t="shared" si="6"/>
        <v>11.584284731999999</v>
      </c>
      <c r="AK35" s="73" t="s">
        <v>306</v>
      </c>
      <c r="AL35" s="73" t="s">
        <v>306</v>
      </c>
      <c r="AM35" s="73">
        <v>11.584284731999999</v>
      </c>
      <c r="AN35" s="73" t="s">
        <v>306</v>
      </c>
      <c r="AO35" s="73">
        <f t="shared" si="7"/>
        <v>97.145123987999995</v>
      </c>
      <c r="AP35" s="73" t="s">
        <v>306</v>
      </c>
      <c r="AQ35" s="73" t="s">
        <v>306</v>
      </c>
      <c r="AR35" s="73">
        <f t="shared" ref="AR35:AR37" si="27">SUM(N35,S35,X35,AC35,AH35,AM35)</f>
        <v>97.145123987999995</v>
      </c>
      <c r="AS35" s="73" t="s">
        <v>306</v>
      </c>
    </row>
    <row r="36" spans="1:45" x14ac:dyDescent="0.25">
      <c r="A36" s="65" t="s">
        <v>279</v>
      </c>
      <c r="B36" s="72" t="s">
        <v>283</v>
      </c>
      <c r="C36" s="67" t="s">
        <v>284</v>
      </c>
      <c r="D36" s="25">
        <v>2022</v>
      </c>
      <c r="E36" s="25">
        <v>2029</v>
      </c>
      <c r="F36" s="73" t="s">
        <v>306</v>
      </c>
      <c r="G36" s="73" t="s">
        <v>306</v>
      </c>
      <c r="H36" s="74" t="s">
        <v>306</v>
      </c>
      <c r="I36" s="73">
        <v>115.371227304</v>
      </c>
      <c r="J36" s="73">
        <v>91.896467303999998</v>
      </c>
      <c r="K36" s="73">
        <f t="shared" si="1"/>
        <v>5.2525333439999997</v>
      </c>
      <c r="L36" s="73" t="s">
        <v>306</v>
      </c>
      <c r="M36" s="73" t="s">
        <v>306</v>
      </c>
      <c r="N36" s="73">
        <v>5.2525333439999997</v>
      </c>
      <c r="O36" s="73" t="s">
        <v>306</v>
      </c>
      <c r="P36" s="73">
        <f t="shared" si="2"/>
        <v>20.799680460000001</v>
      </c>
      <c r="Q36" s="73" t="s">
        <v>306</v>
      </c>
      <c r="R36" s="73" t="s">
        <v>306</v>
      </c>
      <c r="S36" s="73">
        <v>20.799680460000001</v>
      </c>
      <c r="T36" s="73" t="s">
        <v>306</v>
      </c>
      <c r="U36" s="73">
        <f t="shared" si="3"/>
        <v>22.661870315999998</v>
      </c>
      <c r="V36" s="73" t="s">
        <v>306</v>
      </c>
      <c r="W36" s="73" t="s">
        <v>306</v>
      </c>
      <c r="X36" s="73">
        <v>22.661870315999998</v>
      </c>
      <c r="Y36" s="73" t="s">
        <v>306</v>
      </c>
      <c r="Z36" s="73">
        <f t="shared" si="4"/>
        <v>17.541223956</v>
      </c>
      <c r="AA36" s="73" t="s">
        <v>306</v>
      </c>
      <c r="AB36" s="73" t="s">
        <v>306</v>
      </c>
      <c r="AC36" s="73">
        <v>17.541223956</v>
      </c>
      <c r="AD36" s="73" t="s">
        <v>306</v>
      </c>
      <c r="AE36" s="73">
        <f t="shared" si="5"/>
        <v>5.5593799919999993</v>
      </c>
      <c r="AF36" s="73" t="s">
        <v>306</v>
      </c>
      <c r="AG36" s="73" t="s">
        <v>306</v>
      </c>
      <c r="AH36" s="73">
        <v>5.5593799919999993</v>
      </c>
      <c r="AI36" s="73" t="s">
        <v>306</v>
      </c>
      <c r="AJ36" s="73">
        <f t="shared" si="6"/>
        <v>20.081779235999999</v>
      </c>
      <c r="AK36" s="73" t="s">
        <v>306</v>
      </c>
      <c r="AL36" s="73" t="s">
        <v>306</v>
      </c>
      <c r="AM36" s="73">
        <v>20.081779235999999</v>
      </c>
      <c r="AN36" s="73" t="s">
        <v>306</v>
      </c>
      <c r="AO36" s="73">
        <f t="shared" si="7"/>
        <v>91.896467303999998</v>
      </c>
      <c r="AP36" s="73" t="s">
        <v>306</v>
      </c>
      <c r="AQ36" s="73" t="s">
        <v>306</v>
      </c>
      <c r="AR36" s="73">
        <f t="shared" si="27"/>
        <v>91.896467303999998</v>
      </c>
      <c r="AS36" s="73" t="s">
        <v>306</v>
      </c>
    </row>
    <row r="37" spans="1:45" x14ac:dyDescent="0.25">
      <c r="A37" s="65" t="s">
        <v>279</v>
      </c>
      <c r="B37" s="72" t="s">
        <v>285</v>
      </c>
      <c r="C37" s="67" t="s">
        <v>286</v>
      </c>
      <c r="D37" s="25">
        <v>2022</v>
      </c>
      <c r="E37" s="25">
        <v>2029</v>
      </c>
      <c r="F37" s="73" t="s">
        <v>306</v>
      </c>
      <c r="G37" s="73">
        <v>2275.0470870179442</v>
      </c>
      <c r="H37" s="75" t="s">
        <v>307</v>
      </c>
      <c r="I37" s="73">
        <v>2304.3207126380003</v>
      </c>
      <c r="J37" s="73">
        <v>2127.7832249480002</v>
      </c>
      <c r="K37" s="73">
        <f t="shared" si="1"/>
        <v>240.93387145200001</v>
      </c>
      <c r="L37" s="73" t="s">
        <v>306</v>
      </c>
      <c r="M37" s="73" t="s">
        <v>306</v>
      </c>
      <c r="N37" s="73">
        <v>240.93387145200001</v>
      </c>
      <c r="O37" s="73" t="s">
        <v>306</v>
      </c>
      <c r="P37" s="73">
        <f t="shared" si="2"/>
        <v>130.44013151599998</v>
      </c>
      <c r="Q37" s="73" t="s">
        <v>306</v>
      </c>
      <c r="R37" s="73" t="s">
        <v>306</v>
      </c>
      <c r="S37" s="73">
        <v>130.44013151599998</v>
      </c>
      <c r="T37" s="73" t="s">
        <v>306</v>
      </c>
      <c r="U37" s="73">
        <f t="shared" si="3"/>
        <v>266.79406671200002</v>
      </c>
      <c r="V37" s="73" t="s">
        <v>306</v>
      </c>
      <c r="W37" s="73" t="s">
        <v>306</v>
      </c>
      <c r="X37" s="73">
        <v>266.79406671200002</v>
      </c>
      <c r="Y37" s="73" t="s">
        <v>306</v>
      </c>
      <c r="Z37" s="73">
        <f t="shared" si="4"/>
        <v>413.84432012799999</v>
      </c>
      <c r="AA37" s="73" t="s">
        <v>306</v>
      </c>
      <c r="AB37" s="73" t="s">
        <v>306</v>
      </c>
      <c r="AC37" s="73">
        <v>413.84432012799999</v>
      </c>
      <c r="AD37" s="73" t="s">
        <v>306</v>
      </c>
      <c r="AE37" s="73">
        <f t="shared" si="5"/>
        <v>566.36121654800013</v>
      </c>
      <c r="AF37" s="73" t="s">
        <v>306</v>
      </c>
      <c r="AG37" s="73" t="s">
        <v>306</v>
      </c>
      <c r="AH37" s="73">
        <v>566.36121654800013</v>
      </c>
      <c r="AI37" s="73" t="s">
        <v>306</v>
      </c>
      <c r="AJ37" s="73">
        <f t="shared" si="6"/>
        <v>509.40961859200013</v>
      </c>
      <c r="AK37" s="73" t="s">
        <v>306</v>
      </c>
      <c r="AL37" s="73" t="s">
        <v>306</v>
      </c>
      <c r="AM37" s="73">
        <v>509.40961859200013</v>
      </c>
      <c r="AN37" s="73" t="s">
        <v>306</v>
      </c>
      <c r="AO37" s="73">
        <f t="shared" si="7"/>
        <v>2127.7832249480002</v>
      </c>
      <c r="AP37" s="73" t="s">
        <v>306</v>
      </c>
      <c r="AQ37" s="73" t="s">
        <v>306</v>
      </c>
      <c r="AR37" s="73">
        <f t="shared" si="27"/>
        <v>2127.7832249480002</v>
      </c>
      <c r="AS37" s="73" t="s">
        <v>306</v>
      </c>
    </row>
    <row r="38" spans="1:45" ht="31.5" x14ac:dyDescent="0.25">
      <c r="A38" s="65" t="s">
        <v>287</v>
      </c>
      <c r="B38" s="70" t="s">
        <v>288</v>
      </c>
      <c r="C38" s="67" t="s">
        <v>243</v>
      </c>
      <c r="D38" s="25" t="s">
        <v>306</v>
      </c>
      <c r="E38" s="25" t="s">
        <v>306</v>
      </c>
      <c r="F38" s="73">
        <f t="shared" ref="F38:G38" si="28">SUM(F39,F40)</f>
        <v>0</v>
      </c>
      <c r="G38" s="73">
        <f t="shared" si="28"/>
        <v>0</v>
      </c>
      <c r="H38" s="73" t="s">
        <v>306</v>
      </c>
      <c r="I38" s="73">
        <f t="shared" ref="I38:AN38" si="29">SUM(I39,I40)</f>
        <v>80.756183859999979</v>
      </c>
      <c r="J38" s="73">
        <f t="shared" si="29"/>
        <v>80.756183859999979</v>
      </c>
      <c r="K38" s="73">
        <f t="shared" si="29"/>
        <v>0</v>
      </c>
      <c r="L38" s="73">
        <f t="shared" si="29"/>
        <v>0</v>
      </c>
      <c r="M38" s="73">
        <f t="shared" si="29"/>
        <v>0</v>
      </c>
      <c r="N38" s="73">
        <f t="shared" si="29"/>
        <v>0</v>
      </c>
      <c r="O38" s="73">
        <f t="shared" si="29"/>
        <v>0</v>
      </c>
      <c r="P38" s="73">
        <f t="shared" si="29"/>
        <v>65.434720819999995</v>
      </c>
      <c r="Q38" s="73">
        <f t="shared" si="29"/>
        <v>0</v>
      </c>
      <c r="R38" s="73">
        <f t="shared" si="29"/>
        <v>0</v>
      </c>
      <c r="S38" s="73">
        <f t="shared" si="29"/>
        <v>65.434720819999995</v>
      </c>
      <c r="T38" s="73">
        <f t="shared" si="29"/>
        <v>0</v>
      </c>
      <c r="U38" s="73">
        <f t="shared" si="29"/>
        <v>6.3311114000000002</v>
      </c>
      <c r="V38" s="73">
        <f t="shared" si="29"/>
        <v>0</v>
      </c>
      <c r="W38" s="73">
        <f t="shared" si="29"/>
        <v>0</v>
      </c>
      <c r="X38" s="73">
        <f t="shared" si="29"/>
        <v>6.3311114000000002</v>
      </c>
      <c r="Y38" s="73">
        <f t="shared" si="29"/>
        <v>0</v>
      </c>
      <c r="Z38" s="73">
        <f t="shared" si="29"/>
        <v>6.5836676099999991</v>
      </c>
      <c r="AA38" s="73">
        <f t="shared" si="29"/>
        <v>0</v>
      </c>
      <c r="AB38" s="73">
        <f t="shared" si="29"/>
        <v>0</v>
      </c>
      <c r="AC38" s="73">
        <f t="shared" si="29"/>
        <v>6.5836676099999991</v>
      </c>
      <c r="AD38" s="73">
        <f t="shared" si="29"/>
        <v>0</v>
      </c>
      <c r="AE38" s="73">
        <f t="shared" si="29"/>
        <v>1.1796113599999998</v>
      </c>
      <c r="AF38" s="73">
        <f t="shared" si="29"/>
        <v>0</v>
      </c>
      <c r="AG38" s="73">
        <f t="shared" si="29"/>
        <v>0</v>
      </c>
      <c r="AH38" s="73">
        <f t="shared" si="29"/>
        <v>1.1796113599999998</v>
      </c>
      <c r="AI38" s="73">
        <f t="shared" si="29"/>
        <v>0</v>
      </c>
      <c r="AJ38" s="73">
        <f t="shared" si="29"/>
        <v>1.2270726699999999</v>
      </c>
      <c r="AK38" s="73">
        <f t="shared" si="29"/>
        <v>0</v>
      </c>
      <c r="AL38" s="73">
        <f t="shared" si="29"/>
        <v>0</v>
      </c>
      <c r="AM38" s="73">
        <f t="shared" si="29"/>
        <v>1.2270726699999999</v>
      </c>
      <c r="AN38" s="73">
        <f t="shared" si="29"/>
        <v>0</v>
      </c>
      <c r="AO38" s="73">
        <f t="shared" ref="AO38:AQ38" si="30">SUM(AO39,AO40)</f>
        <v>80.756183859999979</v>
      </c>
      <c r="AP38" s="73">
        <f t="shared" si="30"/>
        <v>0</v>
      </c>
      <c r="AQ38" s="73">
        <f t="shared" si="30"/>
        <v>0</v>
      </c>
      <c r="AR38" s="73">
        <f t="shared" ref="AR38" si="31">SUM(AR39,AR40)</f>
        <v>80.756183859999979</v>
      </c>
      <c r="AS38" s="73">
        <f t="shared" ref="AS38" si="32">SUM(AS39,AS40)</f>
        <v>0</v>
      </c>
    </row>
    <row r="39" spans="1:45" ht="31.5" x14ac:dyDescent="0.25">
      <c r="A39" s="65" t="s">
        <v>289</v>
      </c>
      <c r="B39" s="71" t="s">
        <v>290</v>
      </c>
      <c r="C39" s="67" t="s">
        <v>243</v>
      </c>
      <c r="D39" s="25" t="s">
        <v>306</v>
      </c>
      <c r="E39" s="25" t="s">
        <v>306</v>
      </c>
      <c r="F39" s="73" t="s">
        <v>306</v>
      </c>
      <c r="G39" s="73" t="s">
        <v>306</v>
      </c>
      <c r="H39" s="73" t="s">
        <v>306</v>
      </c>
      <c r="I39" s="73" t="s">
        <v>306</v>
      </c>
      <c r="J39" s="73" t="s">
        <v>306</v>
      </c>
      <c r="K39" s="73" t="str">
        <f t="shared" si="1"/>
        <v>нд</v>
      </c>
      <c r="L39" s="73" t="s">
        <v>306</v>
      </c>
      <c r="M39" s="73" t="s">
        <v>306</v>
      </c>
      <c r="N39" s="73" t="s">
        <v>306</v>
      </c>
      <c r="O39" s="73" t="s">
        <v>306</v>
      </c>
      <c r="P39" s="73" t="str">
        <f t="shared" si="2"/>
        <v>нд</v>
      </c>
      <c r="Q39" s="73" t="s">
        <v>306</v>
      </c>
      <c r="R39" s="73" t="s">
        <v>306</v>
      </c>
      <c r="S39" s="73" t="s">
        <v>306</v>
      </c>
      <c r="T39" s="73" t="s">
        <v>306</v>
      </c>
      <c r="U39" s="73" t="str">
        <f t="shared" si="3"/>
        <v>нд</v>
      </c>
      <c r="V39" s="73" t="s">
        <v>306</v>
      </c>
      <c r="W39" s="73" t="s">
        <v>306</v>
      </c>
      <c r="X39" s="73" t="s">
        <v>306</v>
      </c>
      <c r="Y39" s="73" t="s">
        <v>306</v>
      </c>
      <c r="Z39" s="73" t="str">
        <f t="shared" si="4"/>
        <v>нд</v>
      </c>
      <c r="AA39" s="73" t="s">
        <v>306</v>
      </c>
      <c r="AB39" s="73" t="s">
        <v>306</v>
      </c>
      <c r="AC39" s="73" t="s">
        <v>306</v>
      </c>
      <c r="AD39" s="73" t="s">
        <v>306</v>
      </c>
      <c r="AE39" s="73" t="str">
        <f t="shared" si="5"/>
        <v>нд</v>
      </c>
      <c r="AF39" s="73" t="s">
        <v>306</v>
      </c>
      <c r="AG39" s="73" t="s">
        <v>306</v>
      </c>
      <c r="AH39" s="73" t="s">
        <v>306</v>
      </c>
      <c r="AI39" s="73" t="s">
        <v>306</v>
      </c>
      <c r="AJ39" s="73" t="str">
        <f t="shared" si="6"/>
        <v>нд</v>
      </c>
      <c r="AK39" s="73" t="s">
        <v>306</v>
      </c>
      <c r="AL39" s="73" t="s">
        <v>306</v>
      </c>
      <c r="AM39" s="73" t="s">
        <v>306</v>
      </c>
      <c r="AN39" s="73" t="s">
        <v>306</v>
      </c>
      <c r="AO39" s="73" t="str">
        <f t="shared" si="7"/>
        <v>нд</v>
      </c>
      <c r="AP39" s="73" t="s">
        <v>306</v>
      </c>
      <c r="AQ39" s="73" t="s">
        <v>306</v>
      </c>
      <c r="AR39" s="73" t="s">
        <v>306</v>
      </c>
      <c r="AS39" s="73" t="s">
        <v>306</v>
      </c>
    </row>
    <row r="40" spans="1:45" ht="31.5" x14ac:dyDescent="0.25">
      <c r="A40" s="65" t="s">
        <v>291</v>
      </c>
      <c r="B40" s="71" t="s">
        <v>292</v>
      </c>
      <c r="C40" s="67" t="s">
        <v>243</v>
      </c>
      <c r="D40" s="25" t="s">
        <v>306</v>
      </c>
      <c r="E40" s="25" t="s">
        <v>306</v>
      </c>
      <c r="F40" s="73" t="str">
        <f t="shared" ref="F40:G40" si="33">F41</f>
        <v>нд</v>
      </c>
      <c r="G40" s="73" t="str">
        <f t="shared" si="33"/>
        <v>нд</v>
      </c>
      <c r="H40" s="73" t="s">
        <v>306</v>
      </c>
      <c r="I40" s="73">
        <f t="shared" ref="I40:AS40" si="34">I41</f>
        <v>80.756183859999979</v>
      </c>
      <c r="J40" s="73">
        <f t="shared" si="34"/>
        <v>80.756183859999979</v>
      </c>
      <c r="K40" s="73" t="str">
        <f t="shared" si="34"/>
        <v>нд</v>
      </c>
      <c r="L40" s="73" t="str">
        <f t="shared" si="34"/>
        <v>нд</v>
      </c>
      <c r="M40" s="73" t="str">
        <f t="shared" si="34"/>
        <v>нд</v>
      </c>
      <c r="N40" s="73" t="str">
        <f t="shared" si="34"/>
        <v>нд</v>
      </c>
      <c r="O40" s="73" t="str">
        <f t="shared" si="34"/>
        <v>нд</v>
      </c>
      <c r="P40" s="73">
        <f t="shared" si="34"/>
        <v>65.434720819999995</v>
      </c>
      <c r="Q40" s="73" t="str">
        <f t="shared" si="34"/>
        <v>нд</v>
      </c>
      <c r="R40" s="73" t="str">
        <f t="shared" si="34"/>
        <v>нд</v>
      </c>
      <c r="S40" s="73">
        <f t="shared" si="34"/>
        <v>65.434720819999995</v>
      </c>
      <c r="T40" s="73" t="str">
        <f t="shared" si="34"/>
        <v>нд</v>
      </c>
      <c r="U40" s="73">
        <f t="shared" si="34"/>
        <v>6.3311114000000002</v>
      </c>
      <c r="V40" s="73" t="str">
        <f t="shared" si="34"/>
        <v>нд</v>
      </c>
      <c r="W40" s="73" t="str">
        <f t="shared" si="34"/>
        <v>нд</v>
      </c>
      <c r="X40" s="73">
        <f t="shared" si="34"/>
        <v>6.3311114000000002</v>
      </c>
      <c r="Y40" s="73" t="str">
        <f t="shared" si="34"/>
        <v>нд</v>
      </c>
      <c r="Z40" s="73">
        <f t="shared" si="34"/>
        <v>6.5836676099999991</v>
      </c>
      <c r="AA40" s="73" t="str">
        <f t="shared" si="34"/>
        <v>нд</v>
      </c>
      <c r="AB40" s="73" t="str">
        <f t="shared" si="34"/>
        <v>нд</v>
      </c>
      <c r="AC40" s="73">
        <f t="shared" si="34"/>
        <v>6.5836676099999991</v>
      </c>
      <c r="AD40" s="73" t="str">
        <f t="shared" si="34"/>
        <v>нд</v>
      </c>
      <c r="AE40" s="73">
        <f t="shared" si="34"/>
        <v>1.1796113599999998</v>
      </c>
      <c r="AF40" s="73" t="str">
        <f t="shared" si="34"/>
        <v>нд</v>
      </c>
      <c r="AG40" s="73" t="str">
        <f t="shared" si="34"/>
        <v>нд</v>
      </c>
      <c r="AH40" s="73">
        <f t="shared" si="34"/>
        <v>1.1796113599999998</v>
      </c>
      <c r="AI40" s="73" t="str">
        <f t="shared" si="34"/>
        <v>нд</v>
      </c>
      <c r="AJ40" s="73">
        <f t="shared" si="34"/>
        <v>1.2270726699999999</v>
      </c>
      <c r="AK40" s="73" t="str">
        <f t="shared" si="34"/>
        <v>нд</v>
      </c>
      <c r="AL40" s="73" t="str">
        <f t="shared" si="34"/>
        <v>нд</v>
      </c>
      <c r="AM40" s="73">
        <f t="shared" si="34"/>
        <v>1.2270726699999999</v>
      </c>
      <c r="AN40" s="73" t="str">
        <f t="shared" si="34"/>
        <v>нд</v>
      </c>
      <c r="AO40" s="73">
        <f t="shared" si="34"/>
        <v>80.756183859999979</v>
      </c>
      <c r="AP40" s="73" t="str">
        <f t="shared" si="34"/>
        <v>нд</v>
      </c>
      <c r="AQ40" s="73" t="str">
        <f t="shared" si="34"/>
        <v>нд</v>
      </c>
      <c r="AR40" s="73">
        <f t="shared" si="34"/>
        <v>80.756183859999979</v>
      </c>
      <c r="AS40" s="73" t="str">
        <f t="shared" si="34"/>
        <v>нд</v>
      </c>
    </row>
    <row r="41" spans="1:45" ht="31.5" x14ac:dyDescent="0.25">
      <c r="A41" s="65" t="s">
        <v>291</v>
      </c>
      <c r="B41" s="72" t="s">
        <v>293</v>
      </c>
      <c r="C41" s="67" t="s">
        <v>294</v>
      </c>
      <c r="D41" s="25">
        <v>2025</v>
      </c>
      <c r="E41" s="25">
        <v>2029</v>
      </c>
      <c r="F41" s="73" t="s">
        <v>306</v>
      </c>
      <c r="G41" s="73" t="s">
        <v>306</v>
      </c>
      <c r="H41" s="74" t="s">
        <v>306</v>
      </c>
      <c r="I41" s="73">
        <v>80.756183859999979</v>
      </c>
      <c r="J41" s="73">
        <v>80.756183859999979</v>
      </c>
      <c r="K41" s="73" t="str">
        <f t="shared" si="1"/>
        <v>нд</v>
      </c>
      <c r="L41" s="73" t="s">
        <v>306</v>
      </c>
      <c r="M41" s="73" t="s">
        <v>306</v>
      </c>
      <c r="N41" s="73" t="s">
        <v>306</v>
      </c>
      <c r="O41" s="73" t="s">
        <v>306</v>
      </c>
      <c r="P41" s="73">
        <f t="shared" si="2"/>
        <v>65.434720819999995</v>
      </c>
      <c r="Q41" s="73" t="s">
        <v>306</v>
      </c>
      <c r="R41" s="73" t="s">
        <v>306</v>
      </c>
      <c r="S41" s="73">
        <v>65.434720819999995</v>
      </c>
      <c r="T41" s="73" t="s">
        <v>306</v>
      </c>
      <c r="U41" s="73">
        <f t="shared" si="3"/>
        <v>6.3311114000000002</v>
      </c>
      <c r="V41" s="73" t="s">
        <v>306</v>
      </c>
      <c r="W41" s="73" t="s">
        <v>306</v>
      </c>
      <c r="X41" s="73">
        <v>6.3311114000000002</v>
      </c>
      <c r="Y41" s="73" t="s">
        <v>306</v>
      </c>
      <c r="Z41" s="73">
        <f t="shared" si="4"/>
        <v>6.5836676099999991</v>
      </c>
      <c r="AA41" s="73" t="s">
        <v>306</v>
      </c>
      <c r="AB41" s="73" t="s">
        <v>306</v>
      </c>
      <c r="AC41" s="73">
        <v>6.5836676099999991</v>
      </c>
      <c r="AD41" s="73" t="s">
        <v>306</v>
      </c>
      <c r="AE41" s="73">
        <f t="shared" si="5"/>
        <v>1.1796113599999998</v>
      </c>
      <c r="AF41" s="73" t="s">
        <v>306</v>
      </c>
      <c r="AG41" s="73" t="s">
        <v>306</v>
      </c>
      <c r="AH41" s="73">
        <v>1.1796113599999998</v>
      </c>
      <c r="AI41" s="73" t="s">
        <v>306</v>
      </c>
      <c r="AJ41" s="73">
        <f t="shared" si="6"/>
        <v>1.2270726699999999</v>
      </c>
      <c r="AK41" s="73" t="s">
        <v>306</v>
      </c>
      <c r="AL41" s="73" t="s">
        <v>306</v>
      </c>
      <c r="AM41" s="73">
        <v>1.2270726699999999</v>
      </c>
      <c r="AN41" s="73" t="s">
        <v>306</v>
      </c>
      <c r="AO41" s="73">
        <f t="shared" si="7"/>
        <v>80.756183859999979</v>
      </c>
      <c r="AP41" s="73" t="s">
        <v>306</v>
      </c>
      <c r="AQ41" s="73" t="s">
        <v>306</v>
      </c>
      <c r="AR41" s="73">
        <f>SUM(N41,S41,X41,AC41,AH41,AM41)</f>
        <v>80.756183859999979</v>
      </c>
      <c r="AS41" s="73" t="s">
        <v>306</v>
      </c>
    </row>
    <row r="42" spans="1:45" ht="31.5" x14ac:dyDescent="0.25">
      <c r="A42" s="65" t="s">
        <v>295</v>
      </c>
      <c r="B42" s="69" t="s">
        <v>296</v>
      </c>
      <c r="C42" s="67" t="s">
        <v>243</v>
      </c>
      <c r="D42" s="25" t="s">
        <v>306</v>
      </c>
      <c r="E42" s="25" t="s">
        <v>306</v>
      </c>
      <c r="F42" s="73" t="s">
        <v>306</v>
      </c>
      <c r="G42" s="73" t="s">
        <v>306</v>
      </c>
      <c r="H42" s="73" t="s">
        <v>306</v>
      </c>
      <c r="I42" s="73" t="s">
        <v>306</v>
      </c>
      <c r="J42" s="73" t="s">
        <v>306</v>
      </c>
      <c r="K42" s="73" t="str">
        <f t="shared" si="1"/>
        <v>нд</v>
      </c>
      <c r="L42" s="73" t="s">
        <v>306</v>
      </c>
      <c r="M42" s="73" t="s">
        <v>306</v>
      </c>
      <c r="N42" s="73" t="s">
        <v>306</v>
      </c>
      <c r="O42" s="73" t="s">
        <v>306</v>
      </c>
      <c r="P42" s="73" t="str">
        <f t="shared" si="2"/>
        <v>нд</v>
      </c>
      <c r="Q42" s="73" t="s">
        <v>306</v>
      </c>
      <c r="R42" s="73" t="s">
        <v>306</v>
      </c>
      <c r="S42" s="73" t="s">
        <v>306</v>
      </c>
      <c r="T42" s="73" t="s">
        <v>306</v>
      </c>
      <c r="U42" s="73" t="str">
        <f t="shared" si="3"/>
        <v>нд</v>
      </c>
      <c r="V42" s="73" t="s">
        <v>306</v>
      </c>
      <c r="W42" s="73" t="s">
        <v>306</v>
      </c>
      <c r="X42" s="73" t="s">
        <v>306</v>
      </c>
      <c r="Y42" s="73" t="s">
        <v>306</v>
      </c>
      <c r="Z42" s="73" t="str">
        <f t="shared" si="4"/>
        <v>нд</v>
      </c>
      <c r="AA42" s="73" t="s">
        <v>306</v>
      </c>
      <c r="AB42" s="73" t="s">
        <v>306</v>
      </c>
      <c r="AC42" s="73" t="s">
        <v>306</v>
      </c>
      <c r="AD42" s="73" t="s">
        <v>306</v>
      </c>
      <c r="AE42" s="73" t="str">
        <f t="shared" si="5"/>
        <v>нд</v>
      </c>
      <c r="AF42" s="73" t="s">
        <v>306</v>
      </c>
      <c r="AG42" s="73" t="s">
        <v>306</v>
      </c>
      <c r="AH42" s="73" t="s">
        <v>306</v>
      </c>
      <c r="AI42" s="73" t="s">
        <v>306</v>
      </c>
      <c r="AJ42" s="73" t="str">
        <f t="shared" si="6"/>
        <v>нд</v>
      </c>
      <c r="AK42" s="73" t="s">
        <v>306</v>
      </c>
      <c r="AL42" s="73" t="s">
        <v>306</v>
      </c>
      <c r="AM42" s="73" t="s">
        <v>306</v>
      </c>
      <c r="AN42" s="73" t="s">
        <v>306</v>
      </c>
      <c r="AO42" s="73" t="str">
        <f t="shared" si="7"/>
        <v>нд</v>
      </c>
      <c r="AP42" s="73" t="s">
        <v>306</v>
      </c>
      <c r="AQ42" s="73" t="s">
        <v>306</v>
      </c>
      <c r="AR42" s="73" t="s">
        <v>306</v>
      </c>
      <c r="AS42" s="73" t="s">
        <v>306</v>
      </c>
    </row>
    <row r="43" spans="1:45" x14ac:dyDescent="0.25">
      <c r="A43" s="65" t="s">
        <v>297</v>
      </c>
      <c r="B43" s="69" t="s">
        <v>298</v>
      </c>
      <c r="C43" s="67" t="s">
        <v>243</v>
      </c>
      <c r="D43" s="25" t="s">
        <v>306</v>
      </c>
      <c r="E43" s="25" t="s">
        <v>306</v>
      </c>
      <c r="F43" s="25" t="s">
        <v>306</v>
      </c>
      <c r="G43" s="25" t="s">
        <v>306</v>
      </c>
      <c r="H43" s="25" t="s">
        <v>306</v>
      </c>
      <c r="I43" s="25" t="s">
        <v>306</v>
      </c>
      <c r="J43" s="25" t="s">
        <v>306</v>
      </c>
      <c r="K43" s="25" t="s">
        <v>306</v>
      </c>
      <c r="L43" s="25" t="s">
        <v>306</v>
      </c>
      <c r="M43" s="25" t="s">
        <v>306</v>
      </c>
      <c r="N43" s="25" t="s">
        <v>306</v>
      </c>
      <c r="O43" s="25" t="s">
        <v>306</v>
      </c>
      <c r="P43" s="25" t="s">
        <v>306</v>
      </c>
      <c r="Q43" s="25" t="s">
        <v>306</v>
      </c>
      <c r="R43" s="25" t="s">
        <v>306</v>
      </c>
      <c r="S43" s="25" t="s">
        <v>306</v>
      </c>
      <c r="T43" s="25" t="s">
        <v>306</v>
      </c>
      <c r="U43" s="25" t="s">
        <v>306</v>
      </c>
      <c r="V43" s="25" t="s">
        <v>306</v>
      </c>
      <c r="W43" s="25" t="s">
        <v>306</v>
      </c>
      <c r="X43" s="25" t="s">
        <v>306</v>
      </c>
      <c r="Y43" s="25" t="s">
        <v>306</v>
      </c>
      <c r="Z43" s="25" t="s">
        <v>306</v>
      </c>
      <c r="AA43" s="25" t="s">
        <v>306</v>
      </c>
      <c r="AB43" s="25" t="s">
        <v>306</v>
      </c>
      <c r="AC43" s="25" t="s">
        <v>306</v>
      </c>
      <c r="AD43" s="25" t="s">
        <v>306</v>
      </c>
      <c r="AE43" s="25" t="s">
        <v>306</v>
      </c>
      <c r="AF43" s="25" t="s">
        <v>306</v>
      </c>
      <c r="AG43" s="25" t="s">
        <v>306</v>
      </c>
      <c r="AH43" s="25" t="s">
        <v>306</v>
      </c>
      <c r="AI43" s="25" t="s">
        <v>306</v>
      </c>
      <c r="AJ43" s="25" t="s">
        <v>306</v>
      </c>
      <c r="AK43" s="25" t="s">
        <v>306</v>
      </c>
      <c r="AL43" s="25" t="s">
        <v>306</v>
      </c>
      <c r="AM43" s="25" t="s">
        <v>306</v>
      </c>
      <c r="AN43" s="25" t="s">
        <v>306</v>
      </c>
      <c r="AO43" s="25" t="s">
        <v>306</v>
      </c>
      <c r="AP43" s="25" t="s">
        <v>306</v>
      </c>
      <c r="AQ43" s="25" t="s">
        <v>306</v>
      </c>
      <c r="AR43" s="25" t="s">
        <v>306</v>
      </c>
      <c r="AS43" s="25" t="s">
        <v>306</v>
      </c>
    </row>
    <row r="44" spans="1:45" x14ac:dyDescent="0.25">
      <c r="A44" s="65" t="s">
        <v>163</v>
      </c>
      <c r="B44" s="68" t="s">
        <v>299</v>
      </c>
      <c r="C44" s="67" t="s">
        <v>243</v>
      </c>
      <c r="D44" s="25" t="s">
        <v>306</v>
      </c>
      <c r="E44" s="25" t="s">
        <v>306</v>
      </c>
      <c r="F44" s="73" t="s">
        <v>306</v>
      </c>
      <c r="G44" s="73" t="s">
        <v>306</v>
      </c>
      <c r="H44" s="73" t="s">
        <v>306</v>
      </c>
      <c r="I44" s="73" t="s">
        <v>306</v>
      </c>
      <c r="J44" s="73" t="s">
        <v>306</v>
      </c>
      <c r="K44" s="73" t="str">
        <f t="shared" si="1"/>
        <v>нд</v>
      </c>
      <c r="L44" s="73" t="s">
        <v>306</v>
      </c>
      <c r="M44" s="73" t="s">
        <v>306</v>
      </c>
      <c r="N44" s="73" t="s">
        <v>306</v>
      </c>
      <c r="O44" s="73" t="s">
        <v>306</v>
      </c>
      <c r="P44" s="73" t="str">
        <f t="shared" si="2"/>
        <v>нд</v>
      </c>
      <c r="Q44" s="73" t="s">
        <v>306</v>
      </c>
      <c r="R44" s="73" t="s">
        <v>306</v>
      </c>
      <c r="S44" s="73" t="s">
        <v>306</v>
      </c>
      <c r="T44" s="73" t="s">
        <v>306</v>
      </c>
      <c r="U44" s="73" t="str">
        <f t="shared" si="3"/>
        <v>нд</v>
      </c>
      <c r="V44" s="73" t="s">
        <v>306</v>
      </c>
      <c r="W44" s="73" t="s">
        <v>306</v>
      </c>
      <c r="X44" s="73" t="s">
        <v>306</v>
      </c>
      <c r="Y44" s="73" t="s">
        <v>306</v>
      </c>
      <c r="Z44" s="73" t="str">
        <f t="shared" si="4"/>
        <v>нд</v>
      </c>
      <c r="AA44" s="73" t="s">
        <v>306</v>
      </c>
      <c r="AB44" s="73" t="s">
        <v>306</v>
      </c>
      <c r="AC44" s="73" t="s">
        <v>306</v>
      </c>
      <c r="AD44" s="73" t="s">
        <v>306</v>
      </c>
      <c r="AE44" s="73" t="str">
        <f t="shared" si="5"/>
        <v>нд</v>
      </c>
      <c r="AF44" s="73" t="s">
        <v>306</v>
      </c>
      <c r="AG44" s="73" t="s">
        <v>306</v>
      </c>
      <c r="AH44" s="73" t="s">
        <v>306</v>
      </c>
      <c r="AI44" s="73" t="s">
        <v>306</v>
      </c>
      <c r="AJ44" s="73" t="str">
        <f t="shared" si="6"/>
        <v>нд</v>
      </c>
      <c r="AK44" s="73" t="s">
        <v>306</v>
      </c>
      <c r="AL44" s="73" t="s">
        <v>306</v>
      </c>
      <c r="AM44" s="73" t="s">
        <v>306</v>
      </c>
      <c r="AN44" s="73" t="s">
        <v>306</v>
      </c>
      <c r="AO44" s="73" t="str">
        <f t="shared" si="7"/>
        <v>нд</v>
      </c>
      <c r="AP44" s="73" t="s">
        <v>306</v>
      </c>
      <c r="AQ44" s="73" t="s">
        <v>306</v>
      </c>
      <c r="AR44" s="73" t="s">
        <v>306</v>
      </c>
      <c r="AS44" s="73" t="s">
        <v>306</v>
      </c>
    </row>
    <row r="48" spans="1:45" x14ac:dyDescent="0.25">
      <c r="A48" s="37"/>
      <c r="B48" s="37"/>
      <c r="C48" s="37"/>
    </row>
    <row r="49" spans="1:3" x14ac:dyDescent="0.25">
      <c r="A49" s="37"/>
      <c r="B49" s="37"/>
      <c r="C49" s="37"/>
    </row>
    <row r="51" spans="1:3" x14ac:dyDescent="0.25">
      <c r="B51" s="62"/>
      <c r="C51" s="62"/>
    </row>
    <row r="52" spans="1:3" x14ac:dyDescent="0.25">
      <c r="B52" s="62"/>
      <c r="C52" s="62"/>
    </row>
    <row r="53" spans="1:3" x14ac:dyDescent="0.25">
      <c r="B53" s="62"/>
      <c r="C53" s="62"/>
    </row>
    <row r="54" spans="1:3" x14ac:dyDescent="0.25">
      <c r="B54" s="63"/>
      <c r="C54" s="63"/>
    </row>
    <row r="56" spans="1:3" x14ac:dyDescent="0.25">
      <c r="B56" s="64"/>
      <c r="C56" s="64"/>
    </row>
  </sheetData>
  <mergeCells count="24">
    <mergeCell ref="J10:J11"/>
    <mergeCell ref="K10:AS10"/>
    <mergeCell ref="A5:AN5"/>
    <mergeCell ref="B10:B12"/>
    <mergeCell ref="C10:C12"/>
    <mergeCell ref="A10:A12"/>
    <mergeCell ref="D10:D12"/>
    <mergeCell ref="F10:H10"/>
    <mergeCell ref="AR1:AS1"/>
    <mergeCell ref="AP2:AS2"/>
    <mergeCell ref="AP3:AS3"/>
    <mergeCell ref="F11:H11"/>
    <mergeCell ref="P11:T11"/>
    <mergeCell ref="AO11:AS11"/>
    <mergeCell ref="K11:O11"/>
    <mergeCell ref="AJ11:AN11"/>
    <mergeCell ref="U11:Y11"/>
    <mergeCell ref="AE11:AI11"/>
    <mergeCell ref="Z11:AD11"/>
    <mergeCell ref="A4:AN4"/>
    <mergeCell ref="A7:AN7"/>
    <mergeCell ref="E10:E11"/>
    <mergeCell ref="A8:AN8"/>
    <mergeCell ref="I10:I11"/>
  </mergeCells>
  <phoneticPr fontId="15" type="noConversion"/>
  <conditionalFormatting sqref="A14:AS44">
    <cfRule type="containsErrors" dxfId="8" priority="5">
      <formula>ISERROR(A14)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39" firstPageNumber="3" fitToWidth="2" orientation="landscape" useFirstPageNumber="1" r:id="rId1"/>
  <headerFooter>
    <oddHeader>&amp;C&amp;16&amp;P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BZ51"/>
  <sheetViews>
    <sheetView zoomScale="70" zoomScaleNormal="70" zoomScaleSheetLayoutView="100" workbookViewId="0">
      <pane xSplit="3" ySplit="14" topLeftCell="AE15" activePane="bottomRight" state="frozen"/>
      <selection pane="topRight" activeCell="D1" sqref="D1"/>
      <selection pane="bottomLeft" activeCell="A15" sqref="A15"/>
      <selection pane="bottomRight" activeCell="A4" sqref="A4:AV4"/>
    </sheetView>
  </sheetViews>
  <sheetFormatPr defaultRowHeight="15.75" x14ac:dyDescent="0.25"/>
  <cols>
    <col min="1" max="1" width="11.625" style="1" customWidth="1"/>
    <col min="2" max="2" width="73.375" style="1" customWidth="1"/>
    <col min="3" max="3" width="21.25" style="1" customWidth="1"/>
    <col min="4" max="4" width="18" style="1" customWidth="1"/>
    <col min="5" max="12" width="9.625" style="1" customWidth="1"/>
    <col min="13" max="13" width="18" style="1" customWidth="1"/>
    <col min="14" max="21" width="9.625" style="1" customWidth="1"/>
    <col min="22" max="22" width="18" style="1" customWidth="1"/>
    <col min="23" max="30" width="9.625" style="1" customWidth="1"/>
    <col min="31" max="31" width="18" style="1" customWidth="1"/>
    <col min="32" max="39" width="9.625" style="1" customWidth="1"/>
    <col min="40" max="40" width="18" style="1" customWidth="1"/>
    <col min="41" max="48" width="9.625" style="1" customWidth="1"/>
    <col min="49" max="49" width="3.5" style="1" customWidth="1"/>
    <col min="50" max="50" width="5.75" style="1" customWidth="1"/>
    <col min="51" max="51" width="16.125" style="1" customWidth="1"/>
    <col min="52" max="52" width="21.25" style="1" customWidth="1"/>
    <col min="53" max="53" width="12.625" style="1" customWidth="1"/>
    <col min="54" max="54" width="22.375" style="1" customWidth="1"/>
    <col min="55" max="55" width="10.875" style="1" customWidth="1"/>
    <col min="56" max="56" width="17.375" style="1" customWidth="1"/>
    <col min="57" max="58" width="4.125" style="1" customWidth="1"/>
    <col min="59" max="59" width="3.75" style="1" customWidth="1"/>
    <col min="60" max="60" width="3.875" style="1" customWidth="1"/>
    <col min="61" max="61" width="4.5" style="1" customWidth="1"/>
    <col min="62" max="62" width="5" style="1" customWidth="1"/>
    <col min="63" max="63" width="5.5" style="1" customWidth="1"/>
    <col min="64" max="64" width="5.75" style="1" customWidth="1"/>
    <col min="65" max="65" width="5.5" style="1" customWidth="1"/>
    <col min="66" max="67" width="5" style="1" customWidth="1"/>
    <col min="68" max="68" width="12.875" style="1" customWidth="1"/>
    <col min="69" max="78" width="5" style="1" customWidth="1"/>
    <col min="79" max="16384" width="9" style="1"/>
  </cols>
  <sheetData>
    <row r="1" spans="1:77" ht="18.75" x14ac:dyDescent="0.25">
      <c r="AR1" s="122" t="s">
        <v>594</v>
      </c>
      <c r="AS1" s="122"/>
      <c r="AT1" s="122"/>
      <c r="AU1" s="122"/>
      <c r="AV1" s="38"/>
    </row>
    <row r="2" spans="1:77" ht="18.75" x14ac:dyDescent="0.3">
      <c r="AR2" s="123" t="s">
        <v>467</v>
      </c>
      <c r="AS2" s="123"/>
      <c r="AT2" s="123"/>
      <c r="AU2" s="123"/>
      <c r="AV2" s="5"/>
    </row>
    <row r="3" spans="1:77" ht="42" customHeight="1" x14ac:dyDescent="0.3">
      <c r="AR3" s="123" t="s">
        <v>598</v>
      </c>
      <c r="AS3" s="123"/>
      <c r="AT3" s="123"/>
      <c r="AU3" s="123"/>
      <c r="AV3" s="5"/>
    </row>
    <row r="4" spans="1:77" ht="18.75" x14ac:dyDescent="0.3">
      <c r="A4" s="161" t="s">
        <v>122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</row>
    <row r="5" spans="1:77" ht="18.75" x14ac:dyDescent="0.3">
      <c r="A5" s="160" t="s">
        <v>368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</row>
    <row r="6" spans="1:77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</row>
    <row r="7" spans="1:77" ht="18.75" x14ac:dyDescent="0.25">
      <c r="A7" s="128" t="str">
        <f>'1'!A7:AN7</f>
        <v>Акционерное общество "Ульяновскэнерго"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</row>
    <row r="8" spans="1:77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</row>
    <row r="9" spans="1:77" x14ac:dyDescent="0.25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3"/>
      <c r="AX9" s="3"/>
      <c r="AY9" s="3"/>
      <c r="AZ9" s="3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</row>
    <row r="10" spans="1:77" ht="19.5" customHeight="1" x14ac:dyDescent="0.25">
      <c r="A10" s="154" t="s">
        <v>55</v>
      </c>
      <c r="B10" s="148" t="s">
        <v>18</v>
      </c>
      <c r="C10" s="148" t="s">
        <v>0</v>
      </c>
      <c r="D10" s="151" t="s">
        <v>370</v>
      </c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</row>
    <row r="11" spans="1:77" ht="43.5" customHeight="1" x14ac:dyDescent="0.25">
      <c r="A11" s="155"/>
      <c r="B11" s="148"/>
      <c r="C11" s="148"/>
      <c r="D11" s="151" t="s">
        <v>1</v>
      </c>
      <c r="E11" s="151"/>
      <c r="F11" s="151"/>
      <c r="G11" s="151"/>
      <c r="H11" s="151"/>
      <c r="I11" s="151"/>
      <c r="J11" s="151"/>
      <c r="K11" s="151"/>
      <c r="L11" s="151"/>
      <c r="M11" s="151" t="s">
        <v>2</v>
      </c>
      <c r="N11" s="151"/>
      <c r="O11" s="151"/>
      <c r="P11" s="151"/>
      <c r="Q11" s="151"/>
      <c r="R11" s="151"/>
      <c r="S11" s="151"/>
      <c r="T11" s="151"/>
      <c r="U11" s="151"/>
      <c r="V11" s="151" t="s">
        <v>3</v>
      </c>
      <c r="W11" s="151"/>
      <c r="X11" s="151"/>
      <c r="Y11" s="151"/>
      <c r="Z11" s="151"/>
      <c r="AA11" s="151"/>
      <c r="AB11" s="151"/>
      <c r="AC11" s="151"/>
      <c r="AD11" s="151"/>
      <c r="AE11" s="151" t="s">
        <v>4</v>
      </c>
      <c r="AF11" s="151"/>
      <c r="AG11" s="151"/>
      <c r="AH11" s="151"/>
      <c r="AI11" s="151"/>
      <c r="AJ11" s="151"/>
      <c r="AK11" s="151"/>
      <c r="AL11" s="151"/>
      <c r="AM11" s="151"/>
      <c r="AN11" s="148" t="s">
        <v>369</v>
      </c>
      <c r="AO11" s="148"/>
      <c r="AP11" s="148"/>
      <c r="AQ11" s="148"/>
      <c r="AR11" s="148"/>
      <c r="AS11" s="148"/>
      <c r="AT11" s="148"/>
      <c r="AU11" s="148"/>
      <c r="AV11" s="148"/>
    </row>
    <row r="12" spans="1:77" ht="43.5" customHeight="1" x14ac:dyDescent="0.25">
      <c r="A12" s="155"/>
      <c r="B12" s="148"/>
      <c r="C12" s="148"/>
      <c r="D12" s="47" t="s">
        <v>28</v>
      </c>
      <c r="E12" s="151" t="s">
        <v>27</v>
      </c>
      <c r="F12" s="151"/>
      <c r="G12" s="151"/>
      <c r="H12" s="151"/>
      <c r="I12" s="151"/>
      <c r="J12" s="151"/>
      <c r="K12" s="151"/>
      <c r="L12" s="151"/>
      <c r="M12" s="47" t="s">
        <v>28</v>
      </c>
      <c r="N12" s="151" t="s">
        <v>27</v>
      </c>
      <c r="O12" s="151"/>
      <c r="P12" s="151"/>
      <c r="Q12" s="151"/>
      <c r="R12" s="151"/>
      <c r="S12" s="151"/>
      <c r="T12" s="151"/>
      <c r="U12" s="151"/>
      <c r="V12" s="47" t="s">
        <v>28</v>
      </c>
      <c r="W12" s="151" t="s">
        <v>27</v>
      </c>
      <c r="X12" s="151"/>
      <c r="Y12" s="151"/>
      <c r="Z12" s="151"/>
      <c r="AA12" s="151"/>
      <c r="AB12" s="151"/>
      <c r="AC12" s="151"/>
      <c r="AD12" s="151"/>
      <c r="AE12" s="47" t="s">
        <v>28</v>
      </c>
      <c r="AF12" s="151" t="s">
        <v>27</v>
      </c>
      <c r="AG12" s="151"/>
      <c r="AH12" s="151"/>
      <c r="AI12" s="151"/>
      <c r="AJ12" s="151"/>
      <c r="AK12" s="151"/>
      <c r="AL12" s="151"/>
      <c r="AM12" s="151"/>
      <c r="AN12" s="47" t="s">
        <v>28</v>
      </c>
      <c r="AO12" s="151" t="s">
        <v>27</v>
      </c>
      <c r="AP12" s="151"/>
      <c r="AQ12" s="151"/>
      <c r="AR12" s="151"/>
      <c r="AS12" s="151"/>
      <c r="AT12" s="151"/>
      <c r="AU12" s="151"/>
      <c r="AV12" s="151"/>
    </row>
    <row r="13" spans="1:77" ht="87.75" customHeight="1" x14ac:dyDescent="0.25">
      <c r="A13" s="156"/>
      <c r="B13" s="148"/>
      <c r="C13" s="148"/>
      <c r="D13" s="22" t="s">
        <v>12</v>
      </c>
      <c r="E13" s="22" t="s">
        <v>12</v>
      </c>
      <c r="F13" s="13" t="s">
        <v>209</v>
      </c>
      <c r="G13" s="13" t="s">
        <v>210</v>
      </c>
      <c r="H13" s="13" t="s">
        <v>211</v>
      </c>
      <c r="I13" s="13" t="s">
        <v>212</v>
      </c>
      <c r="J13" s="13" t="s">
        <v>322</v>
      </c>
      <c r="K13" s="13" t="s">
        <v>323</v>
      </c>
      <c r="L13" s="13" t="s">
        <v>324</v>
      </c>
      <c r="M13" s="22" t="s">
        <v>12</v>
      </c>
      <c r="N13" s="22" t="s">
        <v>12</v>
      </c>
      <c r="O13" s="13" t="s">
        <v>209</v>
      </c>
      <c r="P13" s="13" t="s">
        <v>210</v>
      </c>
      <c r="Q13" s="13" t="s">
        <v>211</v>
      </c>
      <c r="R13" s="13" t="s">
        <v>212</v>
      </c>
      <c r="S13" s="13" t="s">
        <v>322</v>
      </c>
      <c r="T13" s="13" t="s">
        <v>323</v>
      </c>
      <c r="U13" s="13" t="s">
        <v>324</v>
      </c>
      <c r="V13" s="22" t="s">
        <v>12</v>
      </c>
      <c r="W13" s="22" t="s">
        <v>12</v>
      </c>
      <c r="X13" s="13" t="s">
        <v>209</v>
      </c>
      <c r="Y13" s="13" t="s">
        <v>210</v>
      </c>
      <c r="Z13" s="13" t="s">
        <v>211</v>
      </c>
      <c r="AA13" s="13" t="s">
        <v>212</v>
      </c>
      <c r="AB13" s="13" t="s">
        <v>322</v>
      </c>
      <c r="AC13" s="13" t="s">
        <v>323</v>
      </c>
      <c r="AD13" s="13" t="s">
        <v>324</v>
      </c>
      <c r="AE13" s="22" t="s">
        <v>12</v>
      </c>
      <c r="AF13" s="22" t="s">
        <v>12</v>
      </c>
      <c r="AG13" s="13" t="s">
        <v>209</v>
      </c>
      <c r="AH13" s="13" t="s">
        <v>210</v>
      </c>
      <c r="AI13" s="13" t="s">
        <v>211</v>
      </c>
      <c r="AJ13" s="13" t="s">
        <v>212</v>
      </c>
      <c r="AK13" s="13" t="s">
        <v>322</v>
      </c>
      <c r="AL13" s="13" t="s">
        <v>323</v>
      </c>
      <c r="AM13" s="13" t="s">
        <v>324</v>
      </c>
      <c r="AN13" s="22" t="s">
        <v>12</v>
      </c>
      <c r="AO13" s="22" t="s">
        <v>12</v>
      </c>
      <c r="AP13" s="13" t="s">
        <v>209</v>
      </c>
      <c r="AQ13" s="13" t="s">
        <v>210</v>
      </c>
      <c r="AR13" s="13" t="s">
        <v>211</v>
      </c>
      <c r="AS13" s="13" t="s">
        <v>212</v>
      </c>
      <c r="AT13" s="13" t="s">
        <v>322</v>
      </c>
      <c r="AU13" s="13" t="s">
        <v>323</v>
      </c>
      <c r="AV13" s="13" t="s">
        <v>324</v>
      </c>
    </row>
    <row r="14" spans="1:77" x14ac:dyDescent="0.25">
      <c r="A14" s="48">
        <v>1</v>
      </c>
      <c r="B14" s="48">
        <v>2</v>
      </c>
      <c r="C14" s="48">
        <v>3</v>
      </c>
      <c r="D14" s="17" t="s">
        <v>38</v>
      </c>
      <c r="E14" s="17" t="s">
        <v>39</v>
      </c>
      <c r="F14" s="17" t="s">
        <v>40</v>
      </c>
      <c r="G14" s="17" t="s">
        <v>41</v>
      </c>
      <c r="H14" s="17" t="s">
        <v>42</v>
      </c>
      <c r="I14" s="17" t="s">
        <v>43</v>
      </c>
      <c r="J14" s="17" t="s">
        <v>59</v>
      </c>
      <c r="K14" s="17" t="s">
        <v>358</v>
      </c>
      <c r="L14" s="17" t="s">
        <v>359</v>
      </c>
      <c r="M14" s="17" t="s">
        <v>60</v>
      </c>
      <c r="N14" s="17" t="s">
        <v>61</v>
      </c>
      <c r="O14" s="17" t="s">
        <v>62</v>
      </c>
      <c r="P14" s="17" t="s">
        <v>63</v>
      </c>
      <c r="Q14" s="17" t="s">
        <v>64</v>
      </c>
      <c r="R14" s="17" t="s">
        <v>65</v>
      </c>
      <c r="S14" s="17" t="s">
        <v>66</v>
      </c>
      <c r="T14" s="17" t="s">
        <v>360</v>
      </c>
      <c r="U14" s="17" t="s">
        <v>361</v>
      </c>
      <c r="V14" s="17" t="s">
        <v>67</v>
      </c>
      <c r="W14" s="17" t="s">
        <v>68</v>
      </c>
      <c r="X14" s="17" t="s">
        <v>69</v>
      </c>
      <c r="Y14" s="17" t="s">
        <v>70</v>
      </c>
      <c r="Z14" s="17" t="s">
        <v>71</v>
      </c>
      <c r="AA14" s="17" t="s">
        <v>72</v>
      </c>
      <c r="AB14" s="17" t="s">
        <v>110</v>
      </c>
      <c r="AC14" s="17" t="s">
        <v>362</v>
      </c>
      <c r="AD14" s="17" t="s">
        <v>363</v>
      </c>
      <c r="AE14" s="17" t="s">
        <v>73</v>
      </c>
      <c r="AF14" s="17" t="s">
        <v>74</v>
      </c>
      <c r="AG14" s="17" t="s">
        <v>75</v>
      </c>
      <c r="AH14" s="17" t="s">
        <v>76</v>
      </c>
      <c r="AI14" s="17" t="s">
        <v>77</v>
      </c>
      <c r="AJ14" s="17" t="s">
        <v>78</v>
      </c>
      <c r="AK14" s="17" t="s">
        <v>111</v>
      </c>
      <c r="AL14" s="17" t="s">
        <v>364</v>
      </c>
      <c r="AM14" s="17" t="s">
        <v>365</v>
      </c>
      <c r="AN14" s="17" t="s">
        <v>33</v>
      </c>
      <c r="AO14" s="17" t="s">
        <v>35</v>
      </c>
      <c r="AP14" s="17" t="s">
        <v>44</v>
      </c>
      <c r="AQ14" s="17" t="s">
        <v>46</v>
      </c>
      <c r="AR14" s="17" t="s">
        <v>48</v>
      </c>
      <c r="AS14" s="17" t="s">
        <v>49</v>
      </c>
      <c r="AT14" s="17" t="s">
        <v>50</v>
      </c>
      <c r="AU14" s="17" t="s">
        <v>366</v>
      </c>
      <c r="AV14" s="17" t="s">
        <v>367</v>
      </c>
    </row>
    <row r="15" spans="1:77" x14ac:dyDescent="0.25">
      <c r="A15" s="65" t="s">
        <v>241</v>
      </c>
      <c r="B15" s="66" t="s">
        <v>242</v>
      </c>
      <c r="C15" s="67" t="s">
        <v>243</v>
      </c>
      <c r="D15" s="78">
        <f t="shared" ref="D15:AV15" si="0">SUM(D16,D17,D18,D45)</f>
        <v>1.5</v>
      </c>
      <c r="E15" s="78">
        <f t="shared" si="0"/>
        <v>19.934538159999995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9">
        <f t="shared" si="0"/>
        <v>1186</v>
      </c>
      <c r="K15" s="79">
        <f t="shared" si="0"/>
        <v>189</v>
      </c>
      <c r="L15" s="79">
        <f t="shared" si="0"/>
        <v>1</v>
      </c>
      <c r="M15" s="78">
        <f t="shared" si="0"/>
        <v>1.05</v>
      </c>
      <c r="N15" s="78">
        <f t="shared" si="0"/>
        <v>67.453769709999989</v>
      </c>
      <c r="O15" s="78">
        <f t="shared" si="0"/>
        <v>0</v>
      </c>
      <c r="P15" s="78">
        <f t="shared" si="0"/>
        <v>0</v>
      </c>
      <c r="Q15" s="78">
        <f t="shared" si="0"/>
        <v>0</v>
      </c>
      <c r="R15" s="78">
        <f t="shared" si="0"/>
        <v>0</v>
      </c>
      <c r="S15" s="79">
        <f t="shared" si="0"/>
        <v>5114</v>
      </c>
      <c r="T15" s="79">
        <f t="shared" si="0"/>
        <v>44431</v>
      </c>
      <c r="U15" s="79">
        <f t="shared" si="0"/>
        <v>0</v>
      </c>
      <c r="V15" s="78">
        <f t="shared" si="0"/>
        <v>0.498</v>
      </c>
      <c r="W15" s="78">
        <f t="shared" si="0"/>
        <v>75.647033350000001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9">
        <f t="shared" si="0"/>
        <v>5114</v>
      </c>
      <c r="AC15" s="79">
        <f t="shared" si="0"/>
        <v>667</v>
      </c>
      <c r="AD15" s="79">
        <f t="shared" si="0"/>
        <v>2</v>
      </c>
      <c r="AE15" s="78">
        <f t="shared" si="0"/>
        <v>0</v>
      </c>
      <c r="AF15" s="78">
        <f t="shared" si="0"/>
        <v>44.77160911</v>
      </c>
      <c r="AG15" s="78">
        <f t="shared" si="0"/>
        <v>0</v>
      </c>
      <c r="AH15" s="78">
        <f t="shared" si="0"/>
        <v>0</v>
      </c>
      <c r="AI15" s="78">
        <f t="shared" si="0"/>
        <v>0</v>
      </c>
      <c r="AJ15" s="78">
        <f t="shared" si="0"/>
        <v>0</v>
      </c>
      <c r="AK15" s="79">
        <f t="shared" si="0"/>
        <v>3431</v>
      </c>
      <c r="AL15" s="79">
        <f t="shared" si="0"/>
        <v>433</v>
      </c>
      <c r="AM15" s="79">
        <f t="shared" si="0"/>
        <v>0</v>
      </c>
      <c r="AN15" s="78">
        <f t="shared" si="0"/>
        <v>3.048</v>
      </c>
      <c r="AO15" s="78">
        <f t="shared" si="0"/>
        <v>207.80695033000001</v>
      </c>
      <c r="AP15" s="78">
        <f t="shared" si="0"/>
        <v>0</v>
      </c>
      <c r="AQ15" s="78">
        <f t="shared" si="0"/>
        <v>0</v>
      </c>
      <c r="AR15" s="78">
        <f t="shared" si="0"/>
        <v>0</v>
      </c>
      <c r="AS15" s="78">
        <f t="shared" si="0"/>
        <v>0</v>
      </c>
      <c r="AT15" s="79">
        <f t="shared" si="0"/>
        <v>14845</v>
      </c>
      <c r="AU15" s="79">
        <f t="shared" si="0"/>
        <v>45720</v>
      </c>
      <c r="AV15" s="79">
        <f t="shared" si="0"/>
        <v>3</v>
      </c>
    </row>
    <row r="16" spans="1:77" ht="31.5" x14ac:dyDescent="0.25">
      <c r="A16" s="65" t="s">
        <v>138</v>
      </c>
      <c r="B16" s="68" t="s">
        <v>244</v>
      </c>
      <c r="C16" s="67" t="s">
        <v>243</v>
      </c>
      <c r="D16" s="78" t="s">
        <v>306</v>
      </c>
      <c r="E16" s="78" t="s">
        <v>306</v>
      </c>
      <c r="F16" s="80" t="s">
        <v>306</v>
      </c>
      <c r="G16" s="80" t="s">
        <v>306</v>
      </c>
      <c r="H16" s="80" t="s">
        <v>306</v>
      </c>
      <c r="I16" s="80" t="s">
        <v>306</v>
      </c>
      <c r="J16" s="77" t="s">
        <v>306</v>
      </c>
      <c r="K16" s="77" t="s">
        <v>306</v>
      </c>
      <c r="L16" s="77" t="s">
        <v>306</v>
      </c>
      <c r="M16" s="78" t="s">
        <v>306</v>
      </c>
      <c r="N16" s="78" t="s">
        <v>306</v>
      </c>
      <c r="O16" s="80" t="s">
        <v>306</v>
      </c>
      <c r="P16" s="80" t="s">
        <v>306</v>
      </c>
      <c r="Q16" s="80" t="s">
        <v>306</v>
      </c>
      <c r="R16" s="80" t="s">
        <v>306</v>
      </c>
      <c r="S16" s="77" t="s">
        <v>306</v>
      </c>
      <c r="T16" s="77" t="s">
        <v>306</v>
      </c>
      <c r="U16" s="77" t="s">
        <v>306</v>
      </c>
      <c r="V16" s="78" t="s">
        <v>306</v>
      </c>
      <c r="W16" s="78" t="s">
        <v>306</v>
      </c>
      <c r="X16" s="80" t="s">
        <v>306</v>
      </c>
      <c r="Y16" s="80" t="s">
        <v>306</v>
      </c>
      <c r="Z16" s="80" t="s">
        <v>306</v>
      </c>
      <c r="AA16" s="80" t="s">
        <v>306</v>
      </c>
      <c r="AB16" s="77" t="s">
        <v>306</v>
      </c>
      <c r="AC16" s="77" t="s">
        <v>306</v>
      </c>
      <c r="AD16" s="77" t="s">
        <v>306</v>
      </c>
      <c r="AE16" s="78" t="s">
        <v>306</v>
      </c>
      <c r="AF16" s="78" t="s">
        <v>306</v>
      </c>
      <c r="AG16" s="80" t="s">
        <v>306</v>
      </c>
      <c r="AH16" s="80" t="s">
        <v>306</v>
      </c>
      <c r="AI16" s="80" t="s">
        <v>306</v>
      </c>
      <c r="AJ16" s="80" t="s">
        <v>306</v>
      </c>
      <c r="AK16" s="77" t="s">
        <v>306</v>
      </c>
      <c r="AL16" s="77" t="s">
        <v>306</v>
      </c>
      <c r="AM16" s="77" t="s">
        <v>306</v>
      </c>
      <c r="AN16" s="78" t="s">
        <v>306</v>
      </c>
      <c r="AO16" s="78" t="s">
        <v>306</v>
      </c>
      <c r="AP16" s="78" t="s">
        <v>306</v>
      </c>
      <c r="AQ16" s="78" t="s">
        <v>306</v>
      </c>
      <c r="AR16" s="78" t="s">
        <v>306</v>
      </c>
      <c r="AS16" s="78" t="s">
        <v>306</v>
      </c>
      <c r="AT16" s="77" t="s">
        <v>306</v>
      </c>
      <c r="AU16" s="77" t="s">
        <v>306</v>
      </c>
      <c r="AV16" s="77" t="s">
        <v>306</v>
      </c>
    </row>
    <row r="17" spans="1:78" ht="31.5" x14ac:dyDescent="0.25">
      <c r="A17" s="65" t="s">
        <v>142</v>
      </c>
      <c r="B17" s="68" t="s">
        <v>245</v>
      </c>
      <c r="C17" s="67" t="s">
        <v>243</v>
      </c>
      <c r="D17" s="78" t="s">
        <v>306</v>
      </c>
      <c r="E17" s="78" t="s">
        <v>306</v>
      </c>
      <c r="F17" s="80" t="s">
        <v>306</v>
      </c>
      <c r="G17" s="80" t="s">
        <v>306</v>
      </c>
      <c r="H17" s="80" t="s">
        <v>306</v>
      </c>
      <c r="I17" s="80" t="s">
        <v>306</v>
      </c>
      <c r="J17" s="77" t="s">
        <v>306</v>
      </c>
      <c r="K17" s="77" t="s">
        <v>306</v>
      </c>
      <c r="L17" s="77" t="s">
        <v>306</v>
      </c>
      <c r="M17" s="78" t="s">
        <v>306</v>
      </c>
      <c r="N17" s="78" t="s">
        <v>306</v>
      </c>
      <c r="O17" s="80" t="s">
        <v>306</v>
      </c>
      <c r="P17" s="80" t="s">
        <v>306</v>
      </c>
      <c r="Q17" s="80" t="s">
        <v>306</v>
      </c>
      <c r="R17" s="80" t="s">
        <v>306</v>
      </c>
      <c r="S17" s="77" t="s">
        <v>306</v>
      </c>
      <c r="T17" s="77" t="s">
        <v>306</v>
      </c>
      <c r="U17" s="77" t="s">
        <v>306</v>
      </c>
      <c r="V17" s="78" t="s">
        <v>306</v>
      </c>
      <c r="W17" s="78" t="s">
        <v>306</v>
      </c>
      <c r="X17" s="80" t="s">
        <v>306</v>
      </c>
      <c r="Y17" s="80" t="s">
        <v>306</v>
      </c>
      <c r="Z17" s="80" t="s">
        <v>306</v>
      </c>
      <c r="AA17" s="80" t="s">
        <v>306</v>
      </c>
      <c r="AB17" s="77" t="s">
        <v>306</v>
      </c>
      <c r="AC17" s="77" t="s">
        <v>306</v>
      </c>
      <c r="AD17" s="77" t="s">
        <v>306</v>
      </c>
      <c r="AE17" s="78" t="s">
        <v>306</v>
      </c>
      <c r="AF17" s="78" t="s">
        <v>306</v>
      </c>
      <c r="AG17" s="80" t="s">
        <v>306</v>
      </c>
      <c r="AH17" s="80" t="s">
        <v>306</v>
      </c>
      <c r="AI17" s="80" t="s">
        <v>306</v>
      </c>
      <c r="AJ17" s="80" t="s">
        <v>306</v>
      </c>
      <c r="AK17" s="77" t="s">
        <v>306</v>
      </c>
      <c r="AL17" s="77" t="s">
        <v>306</v>
      </c>
      <c r="AM17" s="77" t="s">
        <v>306</v>
      </c>
      <c r="AN17" s="78" t="s">
        <v>306</v>
      </c>
      <c r="AO17" s="78" t="s">
        <v>306</v>
      </c>
      <c r="AP17" s="78" t="s">
        <v>306</v>
      </c>
      <c r="AQ17" s="78" t="s">
        <v>306</v>
      </c>
      <c r="AR17" s="78" t="s">
        <v>306</v>
      </c>
      <c r="AS17" s="78" t="s">
        <v>306</v>
      </c>
      <c r="AT17" s="77" t="s">
        <v>306</v>
      </c>
      <c r="AU17" s="77" t="s">
        <v>306</v>
      </c>
      <c r="AV17" s="77" t="s">
        <v>306</v>
      </c>
    </row>
    <row r="18" spans="1:78" ht="31.5" x14ac:dyDescent="0.25">
      <c r="A18" s="65" t="s">
        <v>162</v>
      </c>
      <c r="B18" s="68" t="s">
        <v>246</v>
      </c>
      <c r="C18" s="67" t="s">
        <v>243</v>
      </c>
      <c r="D18" s="78">
        <f t="shared" ref="D18:AV18" si="1">SUM(D19,D25,D32,D43,D44)</f>
        <v>1.5</v>
      </c>
      <c r="E18" s="78">
        <f t="shared" si="1"/>
        <v>19.934538159999995</v>
      </c>
      <c r="F18" s="78">
        <f t="shared" si="1"/>
        <v>0</v>
      </c>
      <c r="G18" s="78">
        <f t="shared" si="1"/>
        <v>0</v>
      </c>
      <c r="H18" s="78">
        <f t="shared" si="1"/>
        <v>0</v>
      </c>
      <c r="I18" s="78">
        <f t="shared" si="1"/>
        <v>0</v>
      </c>
      <c r="J18" s="79">
        <f t="shared" si="1"/>
        <v>1186</v>
      </c>
      <c r="K18" s="79">
        <f t="shared" si="1"/>
        <v>189</v>
      </c>
      <c r="L18" s="79">
        <f t="shared" si="1"/>
        <v>1</v>
      </c>
      <c r="M18" s="78">
        <f t="shared" si="1"/>
        <v>1.05</v>
      </c>
      <c r="N18" s="78">
        <f t="shared" si="1"/>
        <v>67.453769709999989</v>
      </c>
      <c r="O18" s="78">
        <f t="shared" si="1"/>
        <v>0</v>
      </c>
      <c r="P18" s="78">
        <f t="shared" si="1"/>
        <v>0</v>
      </c>
      <c r="Q18" s="78">
        <f t="shared" si="1"/>
        <v>0</v>
      </c>
      <c r="R18" s="78">
        <f t="shared" si="1"/>
        <v>0</v>
      </c>
      <c r="S18" s="79">
        <f t="shared" si="1"/>
        <v>5114</v>
      </c>
      <c r="T18" s="79">
        <f t="shared" si="1"/>
        <v>44431</v>
      </c>
      <c r="U18" s="79">
        <f t="shared" si="1"/>
        <v>0</v>
      </c>
      <c r="V18" s="78">
        <f t="shared" si="1"/>
        <v>0.498</v>
      </c>
      <c r="W18" s="78">
        <f t="shared" si="1"/>
        <v>75.647033350000001</v>
      </c>
      <c r="X18" s="78">
        <f t="shared" si="1"/>
        <v>0</v>
      </c>
      <c r="Y18" s="78">
        <f t="shared" si="1"/>
        <v>0</v>
      </c>
      <c r="Z18" s="78">
        <f t="shared" si="1"/>
        <v>0</v>
      </c>
      <c r="AA18" s="78">
        <f t="shared" si="1"/>
        <v>0</v>
      </c>
      <c r="AB18" s="79">
        <f t="shared" si="1"/>
        <v>5114</v>
      </c>
      <c r="AC18" s="79">
        <f t="shared" si="1"/>
        <v>667</v>
      </c>
      <c r="AD18" s="79">
        <f t="shared" si="1"/>
        <v>2</v>
      </c>
      <c r="AE18" s="78">
        <f t="shared" si="1"/>
        <v>0</v>
      </c>
      <c r="AF18" s="78">
        <f t="shared" si="1"/>
        <v>44.77160911</v>
      </c>
      <c r="AG18" s="78">
        <f t="shared" si="1"/>
        <v>0</v>
      </c>
      <c r="AH18" s="78">
        <f t="shared" si="1"/>
        <v>0</v>
      </c>
      <c r="AI18" s="78">
        <f t="shared" si="1"/>
        <v>0</v>
      </c>
      <c r="AJ18" s="78">
        <f t="shared" si="1"/>
        <v>0</v>
      </c>
      <c r="AK18" s="79">
        <f t="shared" si="1"/>
        <v>3431</v>
      </c>
      <c r="AL18" s="79">
        <f t="shared" si="1"/>
        <v>433</v>
      </c>
      <c r="AM18" s="79">
        <f t="shared" si="1"/>
        <v>0</v>
      </c>
      <c r="AN18" s="78">
        <f t="shared" si="1"/>
        <v>3.048</v>
      </c>
      <c r="AO18" s="78">
        <f t="shared" si="1"/>
        <v>207.80695033000001</v>
      </c>
      <c r="AP18" s="78">
        <f t="shared" si="1"/>
        <v>0</v>
      </c>
      <c r="AQ18" s="78">
        <f t="shared" si="1"/>
        <v>0</v>
      </c>
      <c r="AR18" s="78">
        <f t="shared" si="1"/>
        <v>0</v>
      </c>
      <c r="AS18" s="78">
        <f t="shared" si="1"/>
        <v>0</v>
      </c>
      <c r="AT18" s="79">
        <f t="shared" si="1"/>
        <v>14845</v>
      </c>
      <c r="AU18" s="79">
        <f t="shared" si="1"/>
        <v>45720</v>
      </c>
      <c r="AV18" s="79">
        <f t="shared" si="1"/>
        <v>3</v>
      </c>
    </row>
    <row r="19" spans="1:78" x14ac:dyDescent="0.25">
      <c r="A19" s="65" t="s">
        <v>247</v>
      </c>
      <c r="B19" s="69" t="s">
        <v>248</v>
      </c>
      <c r="C19" s="67" t="s">
        <v>243</v>
      </c>
      <c r="D19" s="78">
        <f>SUM(D20,D23,D24)</f>
        <v>0</v>
      </c>
      <c r="E19" s="78">
        <f t="shared" ref="E19:AV19" si="2">SUM(E20,E23,E24)</f>
        <v>0</v>
      </c>
      <c r="F19" s="78">
        <f t="shared" si="2"/>
        <v>0</v>
      </c>
      <c r="G19" s="78">
        <f t="shared" si="2"/>
        <v>0</v>
      </c>
      <c r="H19" s="78">
        <f t="shared" si="2"/>
        <v>0</v>
      </c>
      <c r="I19" s="78">
        <f t="shared" si="2"/>
        <v>0</v>
      </c>
      <c r="J19" s="79">
        <f t="shared" si="2"/>
        <v>0</v>
      </c>
      <c r="K19" s="79">
        <f t="shared" si="2"/>
        <v>0</v>
      </c>
      <c r="L19" s="79">
        <f t="shared" si="2"/>
        <v>0</v>
      </c>
      <c r="M19" s="78">
        <f t="shared" si="2"/>
        <v>0</v>
      </c>
      <c r="N19" s="78">
        <f t="shared" si="2"/>
        <v>0</v>
      </c>
      <c r="O19" s="78">
        <f t="shared" si="2"/>
        <v>0</v>
      </c>
      <c r="P19" s="78">
        <f t="shared" si="2"/>
        <v>0</v>
      </c>
      <c r="Q19" s="78">
        <f t="shared" si="2"/>
        <v>0</v>
      </c>
      <c r="R19" s="78">
        <f t="shared" si="2"/>
        <v>0</v>
      </c>
      <c r="S19" s="79">
        <f t="shared" si="2"/>
        <v>0</v>
      </c>
      <c r="T19" s="79">
        <f t="shared" si="2"/>
        <v>0</v>
      </c>
      <c r="U19" s="79">
        <f t="shared" si="2"/>
        <v>0</v>
      </c>
      <c r="V19" s="78">
        <f t="shared" si="2"/>
        <v>0</v>
      </c>
      <c r="W19" s="78">
        <f t="shared" si="2"/>
        <v>0</v>
      </c>
      <c r="X19" s="78">
        <f t="shared" si="2"/>
        <v>0</v>
      </c>
      <c r="Y19" s="78">
        <f t="shared" si="2"/>
        <v>0</v>
      </c>
      <c r="Z19" s="78">
        <f t="shared" si="2"/>
        <v>0</v>
      </c>
      <c r="AA19" s="78">
        <f t="shared" si="2"/>
        <v>0</v>
      </c>
      <c r="AB19" s="79">
        <f t="shared" si="2"/>
        <v>0</v>
      </c>
      <c r="AC19" s="79">
        <f t="shared" si="2"/>
        <v>0</v>
      </c>
      <c r="AD19" s="79">
        <f t="shared" si="2"/>
        <v>0</v>
      </c>
      <c r="AE19" s="78">
        <f t="shared" si="2"/>
        <v>0</v>
      </c>
      <c r="AF19" s="78">
        <f t="shared" si="2"/>
        <v>0</v>
      </c>
      <c r="AG19" s="78">
        <f t="shared" si="2"/>
        <v>0</v>
      </c>
      <c r="AH19" s="78">
        <f t="shared" si="2"/>
        <v>0</v>
      </c>
      <c r="AI19" s="78">
        <f t="shared" si="2"/>
        <v>0</v>
      </c>
      <c r="AJ19" s="78">
        <f t="shared" si="2"/>
        <v>0</v>
      </c>
      <c r="AK19" s="79">
        <f t="shared" si="2"/>
        <v>0</v>
      </c>
      <c r="AL19" s="79">
        <f t="shared" si="2"/>
        <v>0</v>
      </c>
      <c r="AM19" s="79">
        <f t="shared" si="2"/>
        <v>0</v>
      </c>
      <c r="AN19" s="78">
        <f t="shared" si="2"/>
        <v>0</v>
      </c>
      <c r="AO19" s="78">
        <f t="shared" si="2"/>
        <v>0</v>
      </c>
      <c r="AP19" s="78">
        <f t="shared" si="2"/>
        <v>0</v>
      </c>
      <c r="AQ19" s="78">
        <f t="shared" si="2"/>
        <v>0</v>
      </c>
      <c r="AR19" s="78">
        <f t="shared" si="2"/>
        <v>0</v>
      </c>
      <c r="AS19" s="78">
        <f t="shared" si="2"/>
        <v>0</v>
      </c>
      <c r="AT19" s="79">
        <f t="shared" si="2"/>
        <v>0</v>
      </c>
      <c r="AU19" s="79">
        <f t="shared" si="2"/>
        <v>0</v>
      </c>
      <c r="AV19" s="79">
        <f t="shared" si="2"/>
        <v>0</v>
      </c>
    </row>
    <row r="20" spans="1:78" x14ac:dyDescent="0.25">
      <c r="A20" s="65" t="s">
        <v>249</v>
      </c>
      <c r="B20" s="70" t="s">
        <v>250</v>
      </c>
      <c r="C20" s="67" t="s">
        <v>243</v>
      </c>
      <c r="D20" s="78">
        <f>SUM(D21:D22)</f>
        <v>0</v>
      </c>
      <c r="E20" s="78">
        <f t="shared" ref="E20:AV20" si="3">SUM(E21:E22)</f>
        <v>0</v>
      </c>
      <c r="F20" s="78">
        <f t="shared" si="3"/>
        <v>0</v>
      </c>
      <c r="G20" s="78">
        <f t="shared" si="3"/>
        <v>0</v>
      </c>
      <c r="H20" s="78">
        <f t="shared" si="3"/>
        <v>0</v>
      </c>
      <c r="I20" s="78">
        <f t="shared" si="3"/>
        <v>0</v>
      </c>
      <c r="J20" s="79">
        <f t="shared" si="3"/>
        <v>0</v>
      </c>
      <c r="K20" s="79">
        <f t="shared" si="3"/>
        <v>0</v>
      </c>
      <c r="L20" s="79">
        <f t="shared" si="3"/>
        <v>0</v>
      </c>
      <c r="M20" s="78">
        <f t="shared" si="3"/>
        <v>0</v>
      </c>
      <c r="N20" s="78">
        <f t="shared" si="3"/>
        <v>0</v>
      </c>
      <c r="O20" s="78">
        <f t="shared" si="3"/>
        <v>0</v>
      </c>
      <c r="P20" s="78">
        <f t="shared" si="3"/>
        <v>0</v>
      </c>
      <c r="Q20" s="78">
        <f t="shared" si="3"/>
        <v>0</v>
      </c>
      <c r="R20" s="78">
        <f t="shared" si="3"/>
        <v>0</v>
      </c>
      <c r="S20" s="79">
        <f t="shared" si="3"/>
        <v>0</v>
      </c>
      <c r="T20" s="79">
        <f t="shared" si="3"/>
        <v>0</v>
      </c>
      <c r="U20" s="79">
        <f t="shared" si="3"/>
        <v>0</v>
      </c>
      <c r="V20" s="78">
        <f t="shared" si="3"/>
        <v>0</v>
      </c>
      <c r="W20" s="78">
        <f t="shared" si="3"/>
        <v>0</v>
      </c>
      <c r="X20" s="78">
        <f t="shared" si="3"/>
        <v>0</v>
      </c>
      <c r="Y20" s="78">
        <f t="shared" si="3"/>
        <v>0</v>
      </c>
      <c r="Z20" s="78">
        <f t="shared" si="3"/>
        <v>0</v>
      </c>
      <c r="AA20" s="78">
        <f t="shared" si="3"/>
        <v>0</v>
      </c>
      <c r="AB20" s="79">
        <f t="shared" si="3"/>
        <v>0</v>
      </c>
      <c r="AC20" s="79">
        <f t="shared" si="3"/>
        <v>0</v>
      </c>
      <c r="AD20" s="79">
        <f t="shared" si="3"/>
        <v>0</v>
      </c>
      <c r="AE20" s="78">
        <f t="shared" si="3"/>
        <v>0</v>
      </c>
      <c r="AF20" s="78">
        <f t="shared" si="3"/>
        <v>0</v>
      </c>
      <c r="AG20" s="78">
        <f t="shared" si="3"/>
        <v>0</v>
      </c>
      <c r="AH20" s="78">
        <f t="shared" si="3"/>
        <v>0</v>
      </c>
      <c r="AI20" s="78">
        <f t="shared" si="3"/>
        <v>0</v>
      </c>
      <c r="AJ20" s="78">
        <f t="shared" si="3"/>
        <v>0</v>
      </c>
      <c r="AK20" s="79">
        <f t="shared" si="3"/>
        <v>0</v>
      </c>
      <c r="AL20" s="79">
        <f t="shared" si="3"/>
        <v>0</v>
      </c>
      <c r="AM20" s="79">
        <f t="shared" si="3"/>
        <v>0</v>
      </c>
      <c r="AN20" s="78">
        <f t="shared" si="3"/>
        <v>0</v>
      </c>
      <c r="AO20" s="78">
        <f t="shared" si="3"/>
        <v>0</v>
      </c>
      <c r="AP20" s="78">
        <f t="shared" si="3"/>
        <v>0</v>
      </c>
      <c r="AQ20" s="78">
        <f t="shared" si="3"/>
        <v>0</v>
      </c>
      <c r="AR20" s="78">
        <f t="shared" si="3"/>
        <v>0</v>
      </c>
      <c r="AS20" s="78">
        <f t="shared" si="3"/>
        <v>0</v>
      </c>
      <c r="AT20" s="79">
        <f t="shared" si="3"/>
        <v>0</v>
      </c>
      <c r="AU20" s="79">
        <f t="shared" si="3"/>
        <v>0</v>
      </c>
      <c r="AV20" s="79">
        <f t="shared" si="3"/>
        <v>0</v>
      </c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</row>
    <row r="21" spans="1:78" ht="31.5" x14ac:dyDescent="0.25">
      <c r="A21" s="65" t="s">
        <v>251</v>
      </c>
      <c r="B21" s="71" t="s">
        <v>252</v>
      </c>
      <c r="C21" s="67" t="s">
        <v>243</v>
      </c>
      <c r="D21" s="78" t="s">
        <v>306</v>
      </c>
      <c r="E21" s="78" t="s">
        <v>306</v>
      </c>
      <c r="F21" s="80" t="s">
        <v>306</v>
      </c>
      <c r="G21" s="80" t="s">
        <v>306</v>
      </c>
      <c r="H21" s="80" t="s">
        <v>306</v>
      </c>
      <c r="I21" s="80" t="s">
        <v>306</v>
      </c>
      <c r="J21" s="77" t="s">
        <v>306</v>
      </c>
      <c r="K21" s="77" t="s">
        <v>306</v>
      </c>
      <c r="L21" s="77" t="s">
        <v>306</v>
      </c>
      <c r="M21" s="78" t="s">
        <v>306</v>
      </c>
      <c r="N21" s="78" t="s">
        <v>306</v>
      </c>
      <c r="O21" s="80" t="s">
        <v>306</v>
      </c>
      <c r="P21" s="80" t="s">
        <v>306</v>
      </c>
      <c r="Q21" s="80" t="s">
        <v>306</v>
      </c>
      <c r="R21" s="80" t="s">
        <v>306</v>
      </c>
      <c r="S21" s="77" t="s">
        <v>306</v>
      </c>
      <c r="T21" s="77" t="s">
        <v>306</v>
      </c>
      <c r="U21" s="77" t="s">
        <v>306</v>
      </c>
      <c r="V21" s="78" t="s">
        <v>306</v>
      </c>
      <c r="W21" s="78" t="s">
        <v>306</v>
      </c>
      <c r="X21" s="80" t="s">
        <v>306</v>
      </c>
      <c r="Y21" s="80" t="s">
        <v>306</v>
      </c>
      <c r="Z21" s="80" t="s">
        <v>306</v>
      </c>
      <c r="AA21" s="80" t="s">
        <v>306</v>
      </c>
      <c r="AB21" s="77" t="s">
        <v>306</v>
      </c>
      <c r="AC21" s="77" t="s">
        <v>306</v>
      </c>
      <c r="AD21" s="77" t="s">
        <v>306</v>
      </c>
      <c r="AE21" s="78" t="s">
        <v>306</v>
      </c>
      <c r="AF21" s="78" t="s">
        <v>306</v>
      </c>
      <c r="AG21" s="80" t="s">
        <v>306</v>
      </c>
      <c r="AH21" s="80" t="s">
        <v>306</v>
      </c>
      <c r="AI21" s="80" t="s">
        <v>306</v>
      </c>
      <c r="AJ21" s="80" t="s">
        <v>306</v>
      </c>
      <c r="AK21" s="77" t="s">
        <v>306</v>
      </c>
      <c r="AL21" s="77" t="s">
        <v>306</v>
      </c>
      <c r="AM21" s="77" t="s">
        <v>306</v>
      </c>
      <c r="AN21" s="78" t="s">
        <v>306</v>
      </c>
      <c r="AO21" s="78" t="s">
        <v>306</v>
      </c>
      <c r="AP21" s="78" t="s">
        <v>306</v>
      </c>
      <c r="AQ21" s="78" t="s">
        <v>306</v>
      </c>
      <c r="AR21" s="78" t="s">
        <v>306</v>
      </c>
      <c r="AS21" s="78" t="s">
        <v>306</v>
      </c>
      <c r="AT21" s="77" t="s">
        <v>306</v>
      </c>
      <c r="AU21" s="77" t="s">
        <v>306</v>
      </c>
      <c r="AV21" s="77" t="s">
        <v>306</v>
      </c>
      <c r="AW21" s="37"/>
      <c r="AX21" s="37"/>
      <c r="AY21" s="37"/>
      <c r="AZ21" s="37"/>
      <c r="BA21" s="37"/>
      <c r="BB21" s="37"/>
    </row>
    <row r="22" spans="1:78" x14ac:dyDescent="0.25">
      <c r="A22" s="65" t="s">
        <v>253</v>
      </c>
      <c r="B22" s="71" t="s">
        <v>254</v>
      </c>
      <c r="C22" s="67" t="s">
        <v>243</v>
      </c>
      <c r="D22" s="78" t="s">
        <v>306</v>
      </c>
      <c r="E22" s="78" t="s">
        <v>306</v>
      </c>
      <c r="F22" s="80" t="s">
        <v>306</v>
      </c>
      <c r="G22" s="80" t="s">
        <v>306</v>
      </c>
      <c r="H22" s="80" t="s">
        <v>306</v>
      </c>
      <c r="I22" s="80" t="s">
        <v>306</v>
      </c>
      <c r="J22" s="77" t="s">
        <v>306</v>
      </c>
      <c r="K22" s="77" t="s">
        <v>306</v>
      </c>
      <c r="L22" s="77" t="s">
        <v>306</v>
      </c>
      <c r="M22" s="78" t="s">
        <v>306</v>
      </c>
      <c r="N22" s="78" t="s">
        <v>306</v>
      </c>
      <c r="O22" s="80" t="s">
        <v>306</v>
      </c>
      <c r="P22" s="80" t="s">
        <v>306</v>
      </c>
      <c r="Q22" s="80" t="s">
        <v>306</v>
      </c>
      <c r="R22" s="80" t="s">
        <v>306</v>
      </c>
      <c r="S22" s="77" t="s">
        <v>306</v>
      </c>
      <c r="T22" s="77" t="s">
        <v>306</v>
      </c>
      <c r="U22" s="77" t="s">
        <v>306</v>
      </c>
      <c r="V22" s="78" t="s">
        <v>306</v>
      </c>
      <c r="W22" s="78" t="s">
        <v>306</v>
      </c>
      <c r="X22" s="80" t="s">
        <v>306</v>
      </c>
      <c r="Y22" s="80" t="s">
        <v>306</v>
      </c>
      <c r="Z22" s="80" t="s">
        <v>306</v>
      </c>
      <c r="AA22" s="80" t="s">
        <v>306</v>
      </c>
      <c r="AB22" s="77" t="s">
        <v>306</v>
      </c>
      <c r="AC22" s="77" t="s">
        <v>306</v>
      </c>
      <c r="AD22" s="77" t="s">
        <v>306</v>
      </c>
      <c r="AE22" s="78" t="s">
        <v>306</v>
      </c>
      <c r="AF22" s="78" t="s">
        <v>306</v>
      </c>
      <c r="AG22" s="80" t="s">
        <v>306</v>
      </c>
      <c r="AH22" s="80" t="s">
        <v>306</v>
      </c>
      <c r="AI22" s="80" t="s">
        <v>306</v>
      </c>
      <c r="AJ22" s="80" t="s">
        <v>306</v>
      </c>
      <c r="AK22" s="77" t="s">
        <v>306</v>
      </c>
      <c r="AL22" s="77" t="s">
        <v>306</v>
      </c>
      <c r="AM22" s="77" t="s">
        <v>306</v>
      </c>
      <c r="AN22" s="78" t="s">
        <v>306</v>
      </c>
      <c r="AO22" s="78" t="s">
        <v>306</v>
      </c>
      <c r="AP22" s="78" t="s">
        <v>306</v>
      </c>
      <c r="AQ22" s="78" t="s">
        <v>306</v>
      </c>
      <c r="AR22" s="78" t="s">
        <v>306</v>
      </c>
      <c r="AS22" s="78" t="s">
        <v>306</v>
      </c>
      <c r="AT22" s="77" t="s">
        <v>306</v>
      </c>
      <c r="AU22" s="77" t="s">
        <v>306</v>
      </c>
      <c r="AV22" s="77" t="s">
        <v>306</v>
      </c>
    </row>
    <row r="23" spans="1:78" ht="31.5" x14ac:dyDescent="0.25">
      <c r="A23" s="65" t="s">
        <v>255</v>
      </c>
      <c r="B23" s="70" t="s">
        <v>256</v>
      </c>
      <c r="C23" s="67" t="s">
        <v>243</v>
      </c>
      <c r="D23" s="78" t="s">
        <v>306</v>
      </c>
      <c r="E23" s="78" t="s">
        <v>306</v>
      </c>
      <c r="F23" s="80" t="s">
        <v>306</v>
      </c>
      <c r="G23" s="80" t="s">
        <v>306</v>
      </c>
      <c r="H23" s="80" t="s">
        <v>306</v>
      </c>
      <c r="I23" s="80" t="s">
        <v>306</v>
      </c>
      <c r="J23" s="77" t="s">
        <v>306</v>
      </c>
      <c r="K23" s="77" t="s">
        <v>306</v>
      </c>
      <c r="L23" s="77" t="s">
        <v>306</v>
      </c>
      <c r="M23" s="78" t="s">
        <v>306</v>
      </c>
      <c r="N23" s="78" t="s">
        <v>306</v>
      </c>
      <c r="O23" s="80" t="s">
        <v>306</v>
      </c>
      <c r="P23" s="80" t="s">
        <v>306</v>
      </c>
      <c r="Q23" s="80" t="s">
        <v>306</v>
      </c>
      <c r="R23" s="80" t="s">
        <v>306</v>
      </c>
      <c r="S23" s="77" t="s">
        <v>306</v>
      </c>
      <c r="T23" s="77" t="s">
        <v>306</v>
      </c>
      <c r="U23" s="77" t="s">
        <v>306</v>
      </c>
      <c r="V23" s="78" t="s">
        <v>306</v>
      </c>
      <c r="W23" s="78" t="s">
        <v>306</v>
      </c>
      <c r="X23" s="80" t="s">
        <v>306</v>
      </c>
      <c r="Y23" s="80" t="s">
        <v>306</v>
      </c>
      <c r="Z23" s="80" t="s">
        <v>306</v>
      </c>
      <c r="AA23" s="80" t="s">
        <v>306</v>
      </c>
      <c r="AB23" s="77" t="s">
        <v>306</v>
      </c>
      <c r="AC23" s="77" t="s">
        <v>306</v>
      </c>
      <c r="AD23" s="77" t="s">
        <v>306</v>
      </c>
      <c r="AE23" s="78" t="s">
        <v>306</v>
      </c>
      <c r="AF23" s="78" t="s">
        <v>306</v>
      </c>
      <c r="AG23" s="80" t="s">
        <v>306</v>
      </c>
      <c r="AH23" s="80" t="s">
        <v>306</v>
      </c>
      <c r="AI23" s="80" t="s">
        <v>306</v>
      </c>
      <c r="AJ23" s="80" t="s">
        <v>306</v>
      </c>
      <c r="AK23" s="77" t="s">
        <v>306</v>
      </c>
      <c r="AL23" s="77" t="s">
        <v>306</v>
      </c>
      <c r="AM23" s="77" t="s">
        <v>306</v>
      </c>
      <c r="AN23" s="78" t="s">
        <v>306</v>
      </c>
      <c r="AO23" s="78" t="s">
        <v>306</v>
      </c>
      <c r="AP23" s="78" t="s">
        <v>306</v>
      </c>
      <c r="AQ23" s="78" t="s">
        <v>306</v>
      </c>
      <c r="AR23" s="78" t="s">
        <v>306</v>
      </c>
      <c r="AS23" s="78" t="s">
        <v>306</v>
      </c>
      <c r="AT23" s="77" t="s">
        <v>306</v>
      </c>
      <c r="AU23" s="77" t="s">
        <v>306</v>
      </c>
      <c r="AV23" s="77" t="s">
        <v>306</v>
      </c>
    </row>
    <row r="24" spans="1:78" x14ac:dyDescent="0.25">
      <c r="A24" s="65" t="s">
        <v>257</v>
      </c>
      <c r="B24" s="70" t="s">
        <v>258</v>
      </c>
      <c r="C24" s="67" t="s">
        <v>243</v>
      </c>
      <c r="D24" s="78" t="s">
        <v>306</v>
      </c>
      <c r="E24" s="78" t="s">
        <v>306</v>
      </c>
      <c r="F24" s="80" t="s">
        <v>306</v>
      </c>
      <c r="G24" s="80" t="s">
        <v>306</v>
      </c>
      <c r="H24" s="80" t="s">
        <v>306</v>
      </c>
      <c r="I24" s="80" t="s">
        <v>306</v>
      </c>
      <c r="J24" s="77" t="s">
        <v>306</v>
      </c>
      <c r="K24" s="77" t="s">
        <v>306</v>
      </c>
      <c r="L24" s="77" t="s">
        <v>306</v>
      </c>
      <c r="M24" s="78" t="s">
        <v>306</v>
      </c>
      <c r="N24" s="78" t="s">
        <v>306</v>
      </c>
      <c r="O24" s="80" t="s">
        <v>306</v>
      </c>
      <c r="P24" s="80" t="s">
        <v>306</v>
      </c>
      <c r="Q24" s="80" t="s">
        <v>306</v>
      </c>
      <c r="R24" s="80" t="s">
        <v>306</v>
      </c>
      <c r="S24" s="77" t="s">
        <v>306</v>
      </c>
      <c r="T24" s="77" t="s">
        <v>306</v>
      </c>
      <c r="U24" s="77" t="s">
        <v>306</v>
      </c>
      <c r="V24" s="78" t="s">
        <v>306</v>
      </c>
      <c r="W24" s="78" t="s">
        <v>306</v>
      </c>
      <c r="X24" s="80" t="s">
        <v>306</v>
      </c>
      <c r="Y24" s="80" t="s">
        <v>306</v>
      </c>
      <c r="Z24" s="80" t="s">
        <v>306</v>
      </c>
      <c r="AA24" s="80" t="s">
        <v>306</v>
      </c>
      <c r="AB24" s="77" t="s">
        <v>306</v>
      </c>
      <c r="AC24" s="77" t="s">
        <v>306</v>
      </c>
      <c r="AD24" s="77" t="s">
        <v>306</v>
      </c>
      <c r="AE24" s="78" t="s">
        <v>306</v>
      </c>
      <c r="AF24" s="78" t="s">
        <v>306</v>
      </c>
      <c r="AG24" s="80" t="s">
        <v>306</v>
      </c>
      <c r="AH24" s="80" t="s">
        <v>306</v>
      </c>
      <c r="AI24" s="80" t="s">
        <v>306</v>
      </c>
      <c r="AJ24" s="80" t="s">
        <v>306</v>
      </c>
      <c r="AK24" s="77" t="s">
        <v>306</v>
      </c>
      <c r="AL24" s="77" t="s">
        <v>306</v>
      </c>
      <c r="AM24" s="77" t="s">
        <v>306</v>
      </c>
      <c r="AN24" s="78" t="s">
        <v>306</v>
      </c>
      <c r="AO24" s="78" t="s">
        <v>306</v>
      </c>
      <c r="AP24" s="78" t="s">
        <v>306</v>
      </c>
      <c r="AQ24" s="78" t="s">
        <v>306</v>
      </c>
      <c r="AR24" s="78" t="s">
        <v>306</v>
      </c>
      <c r="AS24" s="78" t="s">
        <v>306</v>
      </c>
      <c r="AT24" s="77" t="s">
        <v>306</v>
      </c>
      <c r="AU24" s="77" t="s">
        <v>306</v>
      </c>
      <c r="AV24" s="77" t="s">
        <v>306</v>
      </c>
    </row>
    <row r="25" spans="1:78" ht="31.5" x14ac:dyDescent="0.25">
      <c r="A25" s="65" t="s">
        <v>259</v>
      </c>
      <c r="B25" s="69" t="s">
        <v>260</v>
      </c>
      <c r="C25" s="67" t="s">
        <v>243</v>
      </c>
      <c r="D25" s="78">
        <f t="shared" ref="D25:AV25" si="4">SUM(D26,D29,D30,D31)</f>
        <v>0</v>
      </c>
      <c r="E25" s="78">
        <f t="shared" si="4"/>
        <v>0</v>
      </c>
      <c r="F25" s="78">
        <f t="shared" si="4"/>
        <v>0</v>
      </c>
      <c r="G25" s="78">
        <f t="shared" si="4"/>
        <v>0</v>
      </c>
      <c r="H25" s="78">
        <f t="shared" si="4"/>
        <v>0</v>
      </c>
      <c r="I25" s="78">
        <f t="shared" si="4"/>
        <v>0</v>
      </c>
      <c r="J25" s="79">
        <f t="shared" si="4"/>
        <v>0</v>
      </c>
      <c r="K25" s="79">
        <f t="shared" si="4"/>
        <v>0</v>
      </c>
      <c r="L25" s="79">
        <f t="shared" si="4"/>
        <v>0</v>
      </c>
      <c r="M25" s="78">
        <f t="shared" si="4"/>
        <v>0</v>
      </c>
      <c r="N25" s="78">
        <f t="shared" si="4"/>
        <v>0</v>
      </c>
      <c r="O25" s="78">
        <f t="shared" si="4"/>
        <v>0</v>
      </c>
      <c r="P25" s="78">
        <f t="shared" si="4"/>
        <v>0</v>
      </c>
      <c r="Q25" s="78">
        <f t="shared" si="4"/>
        <v>0</v>
      </c>
      <c r="R25" s="78">
        <f t="shared" si="4"/>
        <v>0</v>
      </c>
      <c r="S25" s="79">
        <f t="shared" si="4"/>
        <v>0</v>
      </c>
      <c r="T25" s="79">
        <f t="shared" si="4"/>
        <v>0</v>
      </c>
      <c r="U25" s="79">
        <f t="shared" si="4"/>
        <v>0</v>
      </c>
      <c r="V25" s="78">
        <f t="shared" si="4"/>
        <v>0</v>
      </c>
      <c r="W25" s="78">
        <f t="shared" si="4"/>
        <v>0</v>
      </c>
      <c r="X25" s="78">
        <f t="shared" si="4"/>
        <v>0</v>
      </c>
      <c r="Y25" s="78">
        <f t="shared" si="4"/>
        <v>0</v>
      </c>
      <c r="Z25" s="78">
        <f t="shared" si="4"/>
        <v>0</v>
      </c>
      <c r="AA25" s="78">
        <f t="shared" si="4"/>
        <v>0</v>
      </c>
      <c r="AB25" s="79">
        <f t="shared" si="4"/>
        <v>0</v>
      </c>
      <c r="AC25" s="79">
        <f t="shared" si="4"/>
        <v>0</v>
      </c>
      <c r="AD25" s="79">
        <f t="shared" si="4"/>
        <v>0</v>
      </c>
      <c r="AE25" s="78">
        <f t="shared" si="4"/>
        <v>0</v>
      </c>
      <c r="AF25" s="78">
        <f t="shared" si="4"/>
        <v>0</v>
      </c>
      <c r="AG25" s="78">
        <f t="shared" si="4"/>
        <v>0</v>
      </c>
      <c r="AH25" s="78">
        <f t="shared" si="4"/>
        <v>0</v>
      </c>
      <c r="AI25" s="78">
        <f t="shared" si="4"/>
        <v>0</v>
      </c>
      <c r="AJ25" s="78">
        <f t="shared" si="4"/>
        <v>0</v>
      </c>
      <c r="AK25" s="79">
        <f t="shared" si="4"/>
        <v>0</v>
      </c>
      <c r="AL25" s="79">
        <f t="shared" si="4"/>
        <v>0</v>
      </c>
      <c r="AM25" s="79">
        <f t="shared" si="4"/>
        <v>0</v>
      </c>
      <c r="AN25" s="78">
        <f t="shared" si="4"/>
        <v>0</v>
      </c>
      <c r="AO25" s="78">
        <f t="shared" si="4"/>
        <v>0</v>
      </c>
      <c r="AP25" s="78">
        <f t="shared" si="4"/>
        <v>0</v>
      </c>
      <c r="AQ25" s="78">
        <f t="shared" si="4"/>
        <v>0</v>
      </c>
      <c r="AR25" s="78">
        <f t="shared" si="4"/>
        <v>0</v>
      </c>
      <c r="AS25" s="78">
        <f t="shared" si="4"/>
        <v>0</v>
      </c>
      <c r="AT25" s="79">
        <f t="shared" si="4"/>
        <v>0</v>
      </c>
      <c r="AU25" s="79">
        <f t="shared" si="4"/>
        <v>0</v>
      </c>
      <c r="AV25" s="79">
        <f t="shared" si="4"/>
        <v>0</v>
      </c>
    </row>
    <row r="26" spans="1:78" ht="31.5" x14ac:dyDescent="0.25">
      <c r="A26" s="65" t="s">
        <v>261</v>
      </c>
      <c r="B26" s="70" t="s">
        <v>262</v>
      </c>
      <c r="C26" s="67" t="s">
        <v>243</v>
      </c>
      <c r="D26" s="78">
        <f t="shared" ref="D26:AV26" si="5">SUM(D27,D28)</f>
        <v>0</v>
      </c>
      <c r="E26" s="78">
        <f t="shared" si="5"/>
        <v>0</v>
      </c>
      <c r="F26" s="78">
        <f t="shared" si="5"/>
        <v>0</v>
      </c>
      <c r="G26" s="78">
        <f t="shared" si="5"/>
        <v>0</v>
      </c>
      <c r="H26" s="78">
        <f t="shared" si="5"/>
        <v>0</v>
      </c>
      <c r="I26" s="78">
        <f t="shared" si="5"/>
        <v>0</v>
      </c>
      <c r="J26" s="79">
        <f t="shared" si="5"/>
        <v>0</v>
      </c>
      <c r="K26" s="79">
        <f t="shared" si="5"/>
        <v>0</v>
      </c>
      <c r="L26" s="79">
        <f t="shared" si="5"/>
        <v>0</v>
      </c>
      <c r="M26" s="78">
        <f t="shared" si="5"/>
        <v>0</v>
      </c>
      <c r="N26" s="78">
        <f t="shared" si="5"/>
        <v>0</v>
      </c>
      <c r="O26" s="78">
        <f t="shared" si="5"/>
        <v>0</v>
      </c>
      <c r="P26" s="78">
        <f t="shared" si="5"/>
        <v>0</v>
      </c>
      <c r="Q26" s="78">
        <f t="shared" si="5"/>
        <v>0</v>
      </c>
      <c r="R26" s="78">
        <f t="shared" si="5"/>
        <v>0</v>
      </c>
      <c r="S26" s="79">
        <f t="shared" si="5"/>
        <v>0</v>
      </c>
      <c r="T26" s="79">
        <f t="shared" si="5"/>
        <v>0</v>
      </c>
      <c r="U26" s="79">
        <f t="shared" si="5"/>
        <v>0</v>
      </c>
      <c r="V26" s="78">
        <f t="shared" si="5"/>
        <v>0</v>
      </c>
      <c r="W26" s="78">
        <f t="shared" si="5"/>
        <v>0</v>
      </c>
      <c r="X26" s="78">
        <f t="shared" si="5"/>
        <v>0</v>
      </c>
      <c r="Y26" s="78">
        <f t="shared" si="5"/>
        <v>0</v>
      </c>
      <c r="Z26" s="78">
        <f t="shared" si="5"/>
        <v>0</v>
      </c>
      <c r="AA26" s="78">
        <f t="shared" si="5"/>
        <v>0</v>
      </c>
      <c r="AB26" s="79">
        <f t="shared" si="5"/>
        <v>0</v>
      </c>
      <c r="AC26" s="79">
        <f t="shared" si="5"/>
        <v>0</v>
      </c>
      <c r="AD26" s="79">
        <f t="shared" si="5"/>
        <v>0</v>
      </c>
      <c r="AE26" s="78">
        <f t="shared" si="5"/>
        <v>0</v>
      </c>
      <c r="AF26" s="78">
        <f t="shared" si="5"/>
        <v>0</v>
      </c>
      <c r="AG26" s="78">
        <f t="shared" si="5"/>
        <v>0</v>
      </c>
      <c r="AH26" s="78">
        <f t="shared" si="5"/>
        <v>0</v>
      </c>
      <c r="AI26" s="78">
        <f t="shared" si="5"/>
        <v>0</v>
      </c>
      <c r="AJ26" s="78">
        <f t="shared" si="5"/>
        <v>0</v>
      </c>
      <c r="AK26" s="79">
        <f t="shared" si="5"/>
        <v>0</v>
      </c>
      <c r="AL26" s="79">
        <f t="shared" si="5"/>
        <v>0</v>
      </c>
      <c r="AM26" s="79">
        <f t="shared" si="5"/>
        <v>0</v>
      </c>
      <c r="AN26" s="78">
        <f t="shared" si="5"/>
        <v>0</v>
      </c>
      <c r="AO26" s="78">
        <f t="shared" si="5"/>
        <v>0</v>
      </c>
      <c r="AP26" s="78">
        <f t="shared" si="5"/>
        <v>0</v>
      </c>
      <c r="AQ26" s="78">
        <f t="shared" si="5"/>
        <v>0</v>
      </c>
      <c r="AR26" s="78">
        <f t="shared" si="5"/>
        <v>0</v>
      </c>
      <c r="AS26" s="78">
        <f t="shared" si="5"/>
        <v>0</v>
      </c>
      <c r="AT26" s="79">
        <f t="shared" si="5"/>
        <v>0</v>
      </c>
      <c r="AU26" s="79">
        <f t="shared" si="5"/>
        <v>0</v>
      </c>
      <c r="AV26" s="79">
        <f t="shared" si="5"/>
        <v>0</v>
      </c>
    </row>
    <row r="27" spans="1:78" ht="31.5" x14ac:dyDescent="0.25">
      <c r="A27" s="65" t="s">
        <v>263</v>
      </c>
      <c r="B27" s="71" t="s">
        <v>264</v>
      </c>
      <c r="C27" s="67" t="s">
        <v>243</v>
      </c>
      <c r="D27" s="78" t="s">
        <v>306</v>
      </c>
      <c r="E27" s="78" t="s">
        <v>306</v>
      </c>
      <c r="F27" s="78" t="s">
        <v>306</v>
      </c>
      <c r="G27" s="78" t="s">
        <v>306</v>
      </c>
      <c r="H27" s="78" t="s">
        <v>306</v>
      </c>
      <c r="I27" s="78" t="s">
        <v>306</v>
      </c>
      <c r="J27" s="79" t="s">
        <v>306</v>
      </c>
      <c r="K27" s="79" t="s">
        <v>306</v>
      </c>
      <c r="L27" s="79" t="s">
        <v>306</v>
      </c>
      <c r="M27" s="78" t="s">
        <v>306</v>
      </c>
      <c r="N27" s="78" t="s">
        <v>306</v>
      </c>
      <c r="O27" s="78" t="s">
        <v>306</v>
      </c>
      <c r="P27" s="78" t="s">
        <v>306</v>
      </c>
      <c r="Q27" s="78" t="s">
        <v>306</v>
      </c>
      <c r="R27" s="78" t="s">
        <v>306</v>
      </c>
      <c r="S27" s="79" t="s">
        <v>306</v>
      </c>
      <c r="T27" s="79" t="s">
        <v>306</v>
      </c>
      <c r="U27" s="79" t="s">
        <v>306</v>
      </c>
      <c r="V27" s="78" t="s">
        <v>306</v>
      </c>
      <c r="W27" s="78" t="s">
        <v>306</v>
      </c>
      <c r="X27" s="78" t="s">
        <v>306</v>
      </c>
      <c r="Y27" s="78" t="s">
        <v>306</v>
      </c>
      <c r="Z27" s="78" t="s">
        <v>306</v>
      </c>
      <c r="AA27" s="78" t="s">
        <v>306</v>
      </c>
      <c r="AB27" s="79" t="s">
        <v>306</v>
      </c>
      <c r="AC27" s="79" t="s">
        <v>306</v>
      </c>
      <c r="AD27" s="79" t="s">
        <v>306</v>
      </c>
      <c r="AE27" s="78" t="s">
        <v>306</v>
      </c>
      <c r="AF27" s="78" t="s">
        <v>306</v>
      </c>
      <c r="AG27" s="78" t="s">
        <v>306</v>
      </c>
      <c r="AH27" s="78" t="s">
        <v>306</v>
      </c>
      <c r="AI27" s="78" t="s">
        <v>306</v>
      </c>
      <c r="AJ27" s="78" t="s">
        <v>306</v>
      </c>
      <c r="AK27" s="79" t="s">
        <v>306</v>
      </c>
      <c r="AL27" s="79" t="s">
        <v>306</v>
      </c>
      <c r="AM27" s="79" t="s">
        <v>306</v>
      </c>
      <c r="AN27" s="78" t="s">
        <v>306</v>
      </c>
      <c r="AO27" s="78" t="s">
        <v>306</v>
      </c>
      <c r="AP27" s="78" t="s">
        <v>306</v>
      </c>
      <c r="AQ27" s="78" t="s">
        <v>306</v>
      </c>
      <c r="AR27" s="78" t="s">
        <v>306</v>
      </c>
      <c r="AS27" s="78" t="s">
        <v>306</v>
      </c>
      <c r="AT27" s="79" t="s">
        <v>306</v>
      </c>
      <c r="AU27" s="79" t="s">
        <v>306</v>
      </c>
      <c r="AV27" s="79" t="s">
        <v>306</v>
      </c>
    </row>
    <row r="28" spans="1:78" ht="31.5" x14ac:dyDescent="0.25">
      <c r="A28" s="65" t="s">
        <v>265</v>
      </c>
      <c r="B28" s="71" t="s">
        <v>266</v>
      </c>
      <c r="C28" s="67" t="s">
        <v>243</v>
      </c>
      <c r="D28" s="78" t="s">
        <v>306</v>
      </c>
      <c r="E28" s="78" t="s">
        <v>306</v>
      </c>
      <c r="F28" s="80" t="s">
        <v>306</v>
      </c>
      <c r="G28" s="80" t="s">
        <v>306</v>
      </c>
      <c r="H28" s="80" t="s">
        <v>306</v>
      </c>
      <c r="I28" s="80" t="s">
        <v>306</v>
      </c>
      <c r="J28" s="77" t="s">
        <v>306</v>
      </c>
      <c r="K28" s="77" t="s">
        <v>306</v>
      </c>
      <c r="L28" s="77" t="s">
        <v>306</v>
      </c>
      <c r="M28" s="78" t="s">
        <v>306</v>
      </c>
      <c r="N28" s="78" t="s">
        <v>306</v>
      </c>
      <c r="O28" s="80" t="s">
        <v>306</v>
      </c>
      <c r="P28" s="80" t="s">
        <v>306</v>
      </c>
      <c r="Q28" s="80" t="s">
        <v>306</v>
      </c>
      <c r="R28" s="80" t="s">
        <v>306</v>
      </c>
      <c r="S28" s="77" t="s">
        <v>306</v>
      </c>
      <c r="T28" s="77" t="s">
        <v>306</v>
      </c>
      <c r="U28" s="77" t="s">
        <v>306</v>
      </c>
      <c r="V28" s="78" t="s">
        <v>306</v>
      </c>
      <c r="W28" s="78" t="s">
        <v>306</v>
      </c>
      <c r="X28" s="80" t="s">
        <v>306</v>
      </c>
      <c r="Y28" s="80" t="s">
        <v>306</v>
      </c>
      <c r="Z28" s="80" t="s">
        <v>306</v>
      </c>
      <c r="AA28" s="80" t="s">
        <v>306</v>
      </c>
      <c r="AB28" s="77" t="s">
        <v>306</v>
      </c>
      <c r="AC28" s="77" t="s">
        <v>306</v>
      </c>
      <c r="AD28" s="77" t="s">
        <v>306</v>
      </c>
      <c r="AE28" s="78" t="s">
        <v>306</v>
      </c>
      <c r="AF28" s="78" t="s">
        <v>306</v>
      </c>
      <c r="AG28" s="80" t="s">
        <v>306</v>
      </c>
      <c r="AH28" s="80" t="s">
        <v>306</v>
      </c>
      <c r="AI28" s="80" t="s">
        <v>306</v>
      </c>
      <c r="AJ28" s="80" t="s">
        <v>306</v>
      </c>
      <c r="AK28" s="77" t="s">
        <v>306</v>
      </c>
      <c r="AL28" s="77" t="s">
        <v>306</v>
      </c>
      <c r="AM28" s="77" t="s">
        <v>306</v>
      </c>
      <c r="AN28" s="78" t="s">
        <v>306</v>
      </c>
      <c r="AO28" s="78" t="s">
        <v>306</v>
      </c>
      <c r="AP28" s="78" t="s">
        <v>306</v>
      </c>
      <c r="AQ28" s="78" t="s">
        <v>306</v>
      </c>
      <c r="AR28" s="78" t="s">
        <v>306</v>
      </c>
      <c r="AS28" s="78" t="s">
        <v>306</v>
      </c>
      <c r="AT28" s="77" t="s">
        <v>306</v>
      </c>
      <c r="AU28" s="77" t="s">
        <v>306</v>
      </c>
      <c r="AV28" s="77" t="s">
        <v>306</v>
      </c>
    </row>
    <row r="29" spans="1:78" ht="31.5" x14ac:dyDescent="0.25">
      <c r="A29" s="65" t="s">
        <v>267</v>
      </c>
      <c r="B29" s="70" t="s">
        <v>268</v>
      </c>
      <c r="C29" s="67" t="s">
        <v>243</v>
      </c>
      <c r="D29" s="78" t="s">
        <v>306</v>
      </c>
      <c r="E29" s="78" t="s">
        <v>306</v>
      </c>
      <c r="F29" s="80" t="s">
        <v>306</v>
      </c>
      <c r="G29" s="80" t="s">
        <v>306</v>
      </c>
      <c r="H29" s="80" t="s">
        <v>306</v>
      </c>
      <c r="I29" s="80" t="s">
        <v>306</v>
      </c>
      <c r="J29" s="77" t="s">
        <v>306</v>
      </c>
      <c r="K29" s="77" t="s">
        <v>306</v>
      </c>
      <c r="L29" s="77" t="s">
        <v>306</v>
      </c>
      <c r="M29" s="78" t="s">
        <v>306</v>
      </c>
      <c r="N29" s="78" t="s">
        <v>306</v>
      </c>
      <c r="O29" s="80" t="s">
        <v>306</v>
      </c>
      <c r="P29" s="80" t="s">
        <v>306</v>
      </c>
      <c r="Q29" s="80" t="s">
        <v>306</v>
      </c>
      <c r="R29" s="80" t="s">
        <v>306</v>
      </c>
      <c r="S29" s="77" t="s">
        <v>306</v>
      </c>
      <c r="T29" s="77" t="s">
        <v>306</v>
      </c>
      <c r="U29" s="77" t="s">
        <v>306</v>
      </c>
      <c r="V29" s="78" t="s">
        <v>306</v>
      </c>
      <c r="W29" s="78" t="s">
        <v>306</v>
      </c>
      <c r="X29" s="80" t="s">
        <v>306</v>
      </c>
      <c r="Y29" s="80" t="s">
        <v>306</v>
      </c>
      <c r="Z29" s="80" t="s">
        <v>306</v>
      </c>
      <c r="AA29" s="80" t="s">
        <v>306</v>
      </c>
      <c r="AB29" s="77" t="s">
        <v>306</v>
      </c>
      <c r="AC29" s="77" t="s">
        <v>306</v>
      </c>
      <c r="AD29" s="77" t="s">
        <v>306</v>
      </c>
      <c r="AE29" s="78" t="s">
        <v>306</v>
      </c>
      <c r="AF29" s="78" t="s">
        <v>306</v>
      </c>
      <c r="AG29" s="80" t="s">
        <v>306</v>
      </c>
      <c r="AH29" s="80" t="s">
        <v>306</v>
      </c>
      <c r="AI29" s="80" t="s">
        <v>306</v>
      </c>
      <c r="AJ29" s="80" t="s">
        <v>306</v>
      </c>
      <c r="AK29" s="77" t="s">
        <v>306</v>
      </c>
      <c r="AL29" s="77" t="s">
        <v>306</v>
      </c>
      <c r="AM29" s="77" t="s">
        <v>306</v>
      </c>
      <c r="AN29" s="78" t="s">
        <v>306</v>
      </c>
      <c r="AO29" s="78" t="s">
        <v>306</v>
      </c>
      <c r="AP29" s="78" t="s">
        <v>306</v>
      </c>
      <c r="AQ29" s="78" t="s">
        <v>306</v>
      </c>
      <c r="AR29" s="78" t="s">
        <v>306</v>
      </c>
      <c r="AS29" s="78" t="s">
        <v>306</v>
      </c>
      <c r="AT29" s="77" t="s">
        <v>306</v>
      </c>
      <c r="AU29" s="77" t="s">
        <v>306</v>
      </c>
      <c r="AV29" s="77" t="s">
        <v>306</v>
      </c>
    </row>
    <row r="30" spans="1:78" ht="31.5" x14ac:dyDescent="0.25">
      <c r="A30" s="65" t="s">
        <v>269</v>
      </c>
      <c r="B30" s="70" t="s">
        <v>270</v>
      </c>
      <c r="C30" s="67" t="s">
        <v>243</v>
      </c>
      <c r="D30" s="78" t="s">
        <v>306</v>
      </c>
      <c r="E30" s="78" t="s">
        <v>306</v>
      </c>
      <c r="F30" s="80" t="s">
        <v>306</v>
      </c>
      <c r="G30" s="80" t="s">
        <v>306</v>
      </c>
      <c r="H30" s="80" t="s">
        <v>306</v>
      </c>
      <c r="I30" s="80" t="s">
        <v>306</v>
      </c>
      <c r="J30" s="77" t="s">
        <v>306</v>
      </c>
      <c r="K30" s="77" t="s">
        <v>306</v>
      </c>
      <c r="L30" s="77" t="s">
        <v>306</v>
      </c>
      <c r="M30" s="78" t="s">
        <v>306</v>
      </c>
      <c r="N30" s="78" t="s">
        <v>306</v>
      </c>
      <c r="O30" s="80" t="s">
        <v>306</v>
      </c>
      <c r="P30" s="80" t="s">
        <v>306</v>
      </c>
      <c r="Q30" s="80" t="s">
        <v>306</v>
      </c>
      <c r="R30" s="80" t="s">
        <v>306</v>
      </c>
      <c r="S30" s="77" t="s">
        <v>306</v>
      </c>
      <c r="T30" s="77" t="s">
        <v>306</v>
      </c>
      <c r="U30" s="77" t="s">
        <v>306</v>
      </c>
      <c r="V30" s="78" t="s">
        <v>306</v>
      </c>
      <c r="W30" s="78" t="s">
        <v>306</v>
      </c>
      <c r="X30" s="80" t="s">
        <v>306</v>
      </c>
      <c r="Y30" s="80" t="s">
        <v>306</v>
      </c>
      <c r="Z30" s="80" t="s">
        <v>306</v>
      </c>
      <c r="AA30" s="80" t="s">
        <v>306</v>
      </c>
      <c r="AB30" s="77" t="s">
        <v>306</v>
      </c>
      <c r="AC30" s="77" t="s">
        <v>306</v>
      </c>
      <c r="AD30" s="77" t="s">
        <v>306</v>
      </c>
      <c r="AE30" s="78" t="s">
        <v>306</v>
      </c>
      <c r="AF30" s="78" t="s">
        <v>306</v>
      </c>
      <c r="AG30" s="80" t="s">
        <v>306</v>
      </c>
      <c r="AH30" s="80" t="s">
        <v>306</v>
      </c>
      <c r="AI30" s="80" t="s">
        <v>306</v>
      </c>
      <c r="AJ30" s="80" t="s">
        <v>306</v>
      </c>
      <c r="AK30" s="77" t="s">
        <v>306</v>
      </c>
      <c r="AL30" s="77" t="s">
        <v>306</v>
      </c>
      <c r="AM30" s="77" t="s">
        <v>306</v>
      </c>
      <c r="AN30" s="78" t="s">
        <v>306</v>
      </c>
      <c r="AO30" s="78" t="s">
        <v>306</v>
      </c>
      <c r="AP30" s="78" t="s">
        <v>306</v>
      </c>
      <c r="AQ30" s="78" t="s">
        <v>306</v>
      </c>
      <c r="AR30" s="78" t="s">
        <v>306</v>
      </c>
      <c r="AS30" s="78" t="s">
        <v>306</v>
      </c>
      <c r="AT30" s="77" t="s">
        <v>306</v>
      </c>
      <c r="AU30" s="77" t="s">
        <v>306</v>
      </c>
      <c r="AV30" s="77" t="s">
        <v>306</v>
      </c>
    </row>
    <row r="31" spans="1:78" x14ac:dyDescent="0.25">
      <c r="A31" s="65" t="s">
        <v>271</v>
      </c>
      <c r="B31" s="70" t="s">
        <v>272</v>
      </c>
      <c r="C31" s="67" t="s">
        <v>243</v>
      </c>
      <c r="D31" s="78" t="s">
        <v>306</v>
      </c>
      <c r="E31" s="78" t="s">
        <v>306</v>
      </c>
      <c r="F31" s="80" t="s">
        <v>306</v>
      </c>
      <c r="G31" s="80" t="s">
        <v>306</v>
      </c>
      <c r="H31" s="80" t="s">
        <v>306</v>
      </c>
      <c r="I31" s="80" t="s">
        <v>306</v>
      </c>
      <c r="J31" s="77" t="s">
        <v>306</v>
      </c>
      <c r="K31" s="77" t="s">
        <v>306</v>
      </c>
      <c r="L31" s="77" t="s">
        <v>306</v>
      </c>
      <c r="M31" s="78" t="s">
        <v>306</v>
      </c>
      <c r="N31" s="78" t="s">
        <v>306</v>
      </c>
      <c r="O31" s="80" t="s">
        <v>306</v>
      </c>
      <c r="P31" s="80" t="s">
        <v>306</v>
      </c>
      <c r="Q31" s="80" t="s">
        <v>306</v>
      </c>
      <c r="R31" s="80" t="s">
        <v>306</v>
      </c>
      <c r="S31" s="77" t="s">
        <v>306</v>
      </c>
      <c r="T31" s="77" t="s">
        <v>306</v>
      </c>
      <c r="U31" s="77" t="s">
        <v>306</v>
      </c>
      <c r="V31" s="78" t="s">
        <v>306</v>
      </c>
      <c r="W31" s="78" t="s">
        <v>306</v>
      </c>
      <c r="X31" s="80" t="s">
        <v>306</v>
      </c>
      <c r="Y31" s="80" t="s">
        <v>306</v>
      </c>
      <c r="Z31" s="80" t="s">
        <v>306</v>
      </c>
      <c r="AA31" s="80" t="s">
        <v>306</v>
      </c>
      <c r="AB31" s="77" t="s">
        <v>306</v>
      </c>
      <c r="AC31" s="77" t="s">
        <v>306</v>
      </c>
      <c r="AD31" s="77" t="s">
        <v>306</v>
      </c>
      <c r="AE31" s="78" t="s">
        <v>306</v>
      </c>
      <c r="AF31" s="78" t="s">
        <v>306</v>
      </c>
      <c r="AG31" s="80" t="s">
        <v>306</v>
      </c>
      <c r="AH31" s="80" t="s">
        <v>306</v>
      </c>
      <c r="AI31" s="80" t="s">
        <v>306</v>
      </c>
      <c r="AJ31" s="80" t="s">
        <v>306</v>
      </c>
      <c r="AK31" s="77" t="s">
        <v>306</v>
      </c>
      <c r="AL31" s="77" t="s">
        <v>306</v>
      </c>
      <c r="AM31" s="77" t="s">
        <v>306</v>
      </c>
      <c r="AN31" s="78" t="s">
        <v>306</v>
      </c>
      <c r="AO31" s="78" t="s">
        <v>306</v>
      </c>
      <c r="AP31" s="78" t="s">
        <v>306</v>
      </c>
      <c r="AQ31" s="78" t="s">
        <v>306</v>
      </c>
      <c r="AR31" s="78" t="s">
        <v>306</v>
      </c>
      <c r="AS31" s="78" t="s">
        <v>306</v>
      </c>
      <c r="AT31" s="77" t="s">
        <v>306</v>
      </c>
      <c r="AU31" s="77" t="s">
        <v>306</v>
      </c>
      <c r="AV31" s="77" t="s">
        <v>306</v>
      </c>
    </row>
    <row r="32" spans="1:78" x14ac:dyDescent="0.25">
      <c r="A32" s="65" t="s">
        <v>273</v>
      </c>
      <c r="B32" s="69" t="s">
        <v>274</v>
      </c>
      <c r="C32" s="67" t="s">
        <v>243</v>
      </c>
      <c r="D32" s="78">
        <f>SUM(D33,D34,D35,D39)</f>
        <v>1.5</v>
      </c>
      <c r="E32" s="78">
        <f t="shared" ref="E32:AV32" si="6">SUM(E33,E34,E35,E39)</f>
        <v>19.934538159999995</v>
      </c>
      <c r="F32" s="78">
        <f t="shared" si="6"/>
        <v>0</v>
      </c>
      <c r="G32" s="78">
        <f t="shared" si="6"/>
        <v>0</v>
      </c>
      <c r="H32" s="78">
        <f t="shared" si="6"/>
        <v>0</v>
      </c>
      <c r="I32" s="78">
        <f t="shared" si="6"/>
        <v>0</v>
      </c>
      <c r="J32" s="79">
        <f t="shared" si="6"/>
        <v>1186</v>
      </c>
      <c r="K32" s="79">
        <f t="shared" si="6"/>
        <v>189</v>
      </c>
      <c r="L32" s="79">
        <f t="shared" si="6"/>
        <v>1</v>
      </c>
      <c r="M32" s="78">
        <f t="shared" si="6"/>
        <v>1.05</v>
      </c>
      <c r="N32" s="78">
        <f t="shared" si="6"/>
        <v>67.453769709999989</v>
      </c>
      <c r="O32" s="78">
        <f t="shared" si="6"/>
        <v>0</v>
      </c>
      <c r="P32" s="78">
        <f t="shared" si="6"/>
        <v>0</v>
      </c>
      <c r="Q32" s="78">
        <f t="shared" si="6"/>
        <v>0</v>
      </c>
      <c r="R32" s="78">
        <f t="shared" si="6"/>
        <v>0</v>
      </c>
      <c r="S32" s="79">
        <f t="shared" si="6"/>
        <v>5114</v>
      </c>
      <c r="T32" s="79">
        <f t="shared" si="6"/>
        <v>44431</v>
      </c>
      <c r="U32" s="79">
        <f t="shared" si="6"/>
        <v>0</v>
      </c>
      <c r="V32" s="78">
        <f t="shared" si="6"/>
        <v>0.498</v>
      </c>
      <c r="W32" s="78">
        <f t="shared" si="6"/>
        <v>75.647033350000001</v>
      </c>
      <c r="X32" s="78">
        <f t="shared" si="6"/>
        <v>0</v>
      </c>
      <c r="Y32" s="78">
        <f t="shared" si="6"/>
        <v>0</v>
      </c>
      <c r="Z32" s="78">
        <f t="shared" si="6"/>
        <v>0</v>
      </c>
      <c r="AA32" s="78">
        <f t="shared" si="6"/>
        <v>0</v>
      </c>
      <c r="AB32" s="79">
        <f t="shared" si="6"/>
        <v>5114</v>
      </c>
      <c r="AC32" s="79">
        <f t="shared" si="6"/>
        <v>667</v>
      </c>
      <c r="AD32" s="79">
        <f t="shared" si="6"/>
        <v>2</v>
      </c>
      <c r="AE32" s="78">
        <f t="shared" si="6"/>
        <v>0</v>
      </c>
      <c r="AF32" s="78">
        <f t="shared" si="6"/>
        <v>44.77160911</v>
      </c>
      <c r="AG32" s="78">
        <f t="shared" si="6"/>
        <v>0</v>
      </c>
      <c r="AH32" s="78">
        <f t="shared" si="6"/>
        <v>0</v>
      </c>
      <c r="AI32" s="78">
        <f t="shared" si="6"/>
        <v>0</v>
      </c>
      <c r="AJ32" s="78">
        <f t="shared" si="6"/>
        <v>0</v>
      </c>
      <c r="AK32" s="79">
        <f t="shared" si="6"/>
        <v>3431</v>
      </c>
      <c r="AL32" s="79">
        <f t="shared" si="6"/>
        <v>433</v>
      </c>
      <c r="AM32" s="79">
        <f t="shared" si="6"/>
        <v>0</v>
      </c>
      <c r="AN32" s="78">
        <f t="shared" si="6"/>
        <v>3.048</v>
      </c>
      <c r="AO32" s="78">
        <f t="shared" si="6"/>
        <v>207.80695033000001</v>
      </c>
      <c r="AP32" s="78">
        <f t="shared" si="6"/>
        <v>0</v>
      </c>
      <c r="AQ32" s="78">
        <f t="shared" si="6"/>
        <v>0</v>
      </c>
      <c r="AR32" s="78">
        <f t="shared" si="6"/>
        <v>0</v>
      </c>
      <c r="AS32" s="78">
        <f t="shared" si="6"/>
        <v>0</v>
      </c>
      <c r="AT32" s="79">
        <f t="shared" si="6"/>
        <v>14845</v>
      </c>
      <c r="AU32" s="79">
        <f t="shared" si="6"/>
        <v>45720</v>
      </c>
      <c r="AV32" s="79">
        <f t="shared" si="6"/>
        <v>3</v>
      </c>
    </row>
    <row r="33" spans="1:48" x14ac:dyDescent="0.25">
      <c r="A33" s="65" t="s">
        <v>275</v>
      </c>
      <c r="B33" s="70" t="s">
        <v>276</v>
      </c>
      <c r="C33" s="67" t="s">
        <v>243</v>
      </c>
      <c r="D33" s="78" t="s">
        <v>306</v>
      </c>
      <c r="E33" s="78" t="s">
        <v>306</v>
      </c>
      <c r="F33" s="80" t="s">
        <v>306</v>
      </c>
      <c r="G33" s="80" t="s">
        <v>306</v>
      </c>
      <c r="H33" s="80" t="s">
        <v>306</v>
      </c>
      <c r="I33" s="80" t="s">
        <v>306</v>
      </c>
      <c r="J33" s="77" t="s">
        <v>306</v>
      </c>
      <c r="K33" s="77" t="s">
        <v>306</v>
      </c>
      <c r="L33" s="77" t="s">
        <v>306</v>
      </c>
      <c r="M33" s="78" t="s">
        <v>306</v>
      </c>
      <c r="N33" s="78" t="s">
        <v>306</v>
      </c>
      <c r="O33" s="80" t="s">
        <v>306</v>
      </c>
      <c r="P33" s="80" t="s">
        <v>306</v>
      </c>
      <c r="Q33" s="80" t="s">
        <v>306</v>
      </c>
      <c r="R33" s="80" t="s">
        <v>306</v>
      </c>
      <c r="S33" s="77" t="s">
        <v>306</v>
      </c>
      <c r="T33" s="77" t="s">
        <v>306</v>
      </c>
      <c r="U33" s="77" t="s">
        <v>306</v>
      </c>
      <c r="V33" s="78" t="s">
        <v>306</v>
      </c>
      <c r="W33" s="78" t="s">
        <v>306</v>
      </c>
      <c r="X33" s="80" t="s">
        <v>306</v>
      </c>
      <c r="Y33" s="80" t="s">
        <v>306</v>
      </c>
      <c r="Z33" s="80" t="s">
        <v>306</v>
      </c>
      <c r="AA33" s="80" t="s">
        <v>306</v>
      </c>
      <c r="AB33" s="77" t="s">
        <v>306</v>
      </c>
      <c r="AC33" s="77" t="s">
        <v>306</v>
      </c>
      <c r="AD33" s="77" t="s">
        <v>306</v>
      </c>
      <c r="AE33" s="78" t="s">
        <v>306</v>
      </c>
      <c r="AF33" s="78" t="s">
        <v>306</v>
      </c>
      <c r="AG33" s="80" t="s">
        <v>306</v>
      </c>
      <c r="AH33" s="80" t="s">
        <v>306</v>
      </c>
      <c r="AI33" s="80" t="s">
        <v>306</v>
      </c>
      <c r="AJ33" s="80" t="s">
        <v>306</v>
      </c>
      <c r="AK33" s="77" t="s">
        <v>306</v>
      </c>
      <c r="AL33" s="77" t="s">
        <v>306</v>
      </c>
      <c r="AM33" s="77" t="s">
        <v>306</v>
      </c>
      <c r="AN33" s="78" t="s">
        <v>306</v>
      </c>
      <c r="AO33" s="78" t="s">
        <v>306</v>
      </c>
      <c r="AP33" s="78" t="s">
        <v>306</v>
      </c>
      <c r="AQ33" s="78" t="s">
        <v>306</v>
      </c>
      <c r="AR33" s="78" t="s">
        <v>306</v>
      </c>
      <c r="AS33" s="78" t="s">
        <v>306</v>
      </c>
      <c r="AT33" s="77" t="s">
        <v>306</v>
      </c>
      <c r="AU33" s="77" t="s">
        <v>306</v>
      </c>
      <c r="AV33" s="77" t="s">
        <v>306</v>
      </c>
    </row>
    <row r="34" spans="1:48" ht="31.5" x14ac:dyDescent="0.25">
      <c r="A34" s="65" t="s">
        <v>277</v>
      </c>
      <c r="B34" s="70" t="s">
        <v>278</v>
      </c>
      <c r="C34" s="67" t="s">
        <v>243</v>
      </c>
      <c r="D34" s="78" t="s">
        <v>306</v>
      </c>
      <c r="E34" s="78" t="s">
        <v>306</v>
      </c>
      <c r="F34" s="80" t="s">
        <v>306</v>
      </c>
      <c r="G34" s="80" t="s">
        <v>306</v>
      </c>
      <c r="H34" s="80" t="s">
        <v>306</v>
      </c>
      <c r="I34" s="80" t="s">
        <v>306</v>
      </c>
      <c r="J34" s="77" t="s">
        <v>306</v>
      </c>
      <c r="K34" s="77" t="s">
        <v>306</v>
      </c>
      <c r="L34" s="77" t="s">
        <v>306</v>
      </c>
      <c r="M34" s="78" t="s">
        <v>306</v>
      </c>
      <c r="N34" s="78" t="s">
        <v>306</v>
      </c>
      <c r="O34" s="80" t="s">
        <v>306</v>
      </c>
      <c r="P34" s="80" t="s">
        <v>306</v>
      </c>
      <c r="Q34" s="80" t="s">
        <v>306</v>
      </c>
      <c r="R34" s="80" t="s">
        <v>306</v>
      </c>
      <c r="S34" s="77" t="s">
        <v>306</v>
      </c>
      <c r="T34" s="77" t="s">
        <v>306</v>
      </c>
      <c r="U34" s="77" t="s">
        <v>306</v>
      </c>
      <c r="V34" s="78" t="s">
        <v>306</v>
      </c>
      <c r="W34" s="78" t="s">
        <v>306</v>
      </c>
      <c r="X34" s="80" t="s">
        <v>306</v>
      </c>
      <c r="Y34" s="80" t="s">
        <v>306</v>
      </c>
      <c r="Z34" s="80" t="s">
        <v>306</v>
      </c>
      <c r="AA34" s="80" t="s">
        <v>306</v>
      </c>
      <c r="AB34" s="77" t="s">
        <v>306</v>
      </c>
      <c r="AC34" s="77" t="s">
        <v>306</v>
      </c>
      <c r="AD34" s="77" t="s">
        <v>306</v>
      </c>
      <c r="AE34" s="78" t="s">
        <v>306</v>
      </c>
      <c r="AF34" s="78" t="s">
        <v>306</v>
      </c>
      <c r="AG34" s="80" t="s">
        <v>306</v>
      </c>
      <c r="AH34" s="80" t="s">
        <v>306</v>
      </c>
      <c r="AI34" s="80" t="s">
        <v>306</v>
      </c>
      <c r="AJ34" s="80" t="s">
        <v>306</v>
      </c>
      <c r="AK34" s="77" t="s">
        <v>306</v>
      </c>
      <c r="AL34" s="77" t="s">
        <v>306</v>
      </c>
      <c r="AM34" s="77" t="s">
        <v>306</v>
      </c>
      <c r="AN34" s="78" t="s">
        <v>306</v>
      </c>
      <c r="AO34" s="78" t="s">
        <v>306</v>
      </c>
      <c r="AP34" s="78" t="s">
        <v>306</v>
      </c>
      <c r="AQ34" s="78" t="s">
        <v>306</v>
      </c>
      <c r="AR34" s="78" t="s">
        <v>306</v>
      </c>
      <c r="AS34" s="78" t="s">
        <v>306</v>
      </c>
      <c r="AT34" s="77" t="s">
        <v>306</v>
      </c>
      <c r="AU34" s="77" t="s">
        <v>306</v>
      </c>
      <c r="AV34" s="77" t="s">
        <v>306</v>
      </c>
    </row>
    <row r="35" spans="1:48" ht="31.5" x14ac:dyDescent="0.25">
      <c r="A35" s="65" t="s">
        <v>279</v>
      </c>
      <c r="B35" s="70" t="s">
        <v>280</v>
      </c>
      <c r="C35" s="67" t="s">
        <v>243</v>
      </c>
      <c r="D35" s="78">
        <f>SUM(D36:D38)</f>
        <v>1.5</v>
      </c>
      <c r="E35" s="78">
        <f t="shared" ref="E35:AV35" si="7">SUM(E36:E38)</f>
        <v>19.934538159999995</v>
      </c>
      <c r="F35" s="78">
        <f t="shared" si="7"/>
        <v>0</v>
      </c>
      <c r="G35" s="78">
        <f t="shared" si="7"/>
        <v>0</v>
      </c>
      <c r="H35" s="78">
        <f t="shared" si="7"/>
        <v>0</v>
      </c>
      <c r="I35" s="78">
        <f t="shared" si="7"/>
        <v>0</v>
      </c>
      <c r="J35" s="79">
        <f t="shared" si="7"/>
        <v>1186</v>
      </c>
      <c r="K35" s="79">
        <f t="shared" si="7"/>
        <v>189</v>
      </c>
      <c r="L35" s="79">
        <f t="shared" si="7"/>
        <v>1</v>
      </c>
      <c r="M35" s="78">
        <f t="shared" si="7"/>
        <v>1.05</v>
      </c>
      <c r="N35" s="78">
        <f t="shared" si="7"/>
        <v>67.453769709999989</v>
      </c>
      <c r="O35" s="78">
        <f t="shared" si="7"/>
        <v>0</v>
      </c>
      <c r="P35" s="78">
        <f t="shared" si="7"/>
        <v>0</v>
      </c>
      <c r="Q35" s="78">
        <f t="shared" si="7"/>
        <v>0</v>
      </c>
      <c r="R35" s="78">
        <f t="shared" si="7"/>
        <v>0</v>
      </c>
      <c r="S35" s="79">
        <f t="shared" si="7"/>
        <v>5114</v>
      </c>
      <c r="T35" s="79">
        <f t="shared" si="7"/>
        <v>44431</v>
      </c>
      <c r="U35" s="79">
        <f t="shared" si="7"/>
        <v>0</v>
      </c>
      <c r="V35" s="78">
        <f t="shared" si="7"/>
        <v>0.498</v>
      </c>
      <c r="W35" s="78">
        <f t="shared" si="7"/>
        <v>75.647033350000001</v>
      </c>
      <c r="X35" s="78">
        <f t="shared" si="7"/>
        <v>0</v>
      </c>
      <c r="Y35" s="78">
        <f t="shared" si="7"/>
        <v>0</v>
      </c>
      <c r="Z35" s="78">
        <f t="shared" si="7"/>
        <v>0</v>
      </c>
      <c r="AA35" s="78">
        <f t="shared" si="7"/>
        <v>0</v>
      </c>
      <c r="AB35" s="79">
        <f t="shared" si="7"/>
        <v>5114</v>
      </c>
      <c r="AC35" s="79">
        <f t="shared" si="7"/>
        <v>667</v>
      </c>
      <c r="AD35" s="79">
        <f t="shared" si="7"/>
        <v>2</v>
      </c>
      <c r="AE35" s="78">
        <f t="shared" si="7"/>
        <v>0</v>
      </c>
      <c r="AF35" s="78">
        <f t="shared" si="7"/>
        <v>44.77160911</v>
      </c>
      <c r="AG35" s="78">
        <f t="shared" si="7"/>
        <v>0</v>
      </c>
      <c r="AH35" s="78">
        <f t="shared" si="7"/>
        <v>0</v>
      </c>
      <c r="AI35" s="78">
        <f t="shared" si="7"/>
        <v>0</v>
      </c>
      <c r="AJ35" s="78">
        <f t="shared" si="7"/>
        <v>0</v>
      </c>
      <c r="AK35" s="79">
        <f t="shared" si="7"/>
        <v>3431</v>
      </c>
      <c r="AL35" s="79">
        <f t="shared" si="7"/>
        <v>433</v>
      </c>
      <c r="AM35" s="79">
        <f t="shared" si="7"/>
        <v>0</v>
      </c>
      <c r="AN35" s="78">
        <f t="shared" si="7"/>
        <v>3.048</v>
      </c>
      <c r="AO35" s="78">
        <f t="shared" si="7"/>
        <v>207.80695033000001</v>
      </c>
      <c r="AP35" s="78">
        <f t="shared" si="7"/>
        <v>0</v>
      </c>
      <c r="AQ35" s="78">
        <f t="shared" si="7"/>
        <v>0</v>
      </c>
      <c r="AR35" s="78">
        <f t="shared" si="7"/>
        <v>0</v>
      </c>
      <c r="AS35" s="78">
        <f t="shared" si="7"/>
        <v>0</v>
      </c>
      <c r="AT35" s="79">
        <f t="shared" si="7"/>
        <v>14845</v>
      </c>
      <c r="AU35" s="79">
        <f t="shared" si="7"/>
        <v>45720</v>
      </c>
      <c r="AV35" s="79">
        <f t="shared" si="7"/>
        <v>3</v>
      </c>
    </row>
    <row r="36" spans="1:48" x14ac:dyDescent="0.25">
      <c r="A36" s="65" t="s">
        <v>279</v>
      </c>
      <c r="B36" s="72" t="s">
        <v>281</v>
      </c>
      <c r="C36" s="67" t="s">
        <v>282</v>
      </c>
      <c r="D36" s="78">
        <v>0</v>
      </c>
      <c r="E36" s="78">
        <v>0</v>
      </c>
      <c r="F36" s="80" t="s">
        <v>306</v>
      </c>
      <c r="G36" s="80" t="s">
        <v>306</v>
      </c>
      <c r="H36" s="80" t="s">
        <v>306</v>
      </c>
      <c r="I36" s="80" t="s">
        <v>306</v>
      </c>
      <c r="J36" s="77">
        <v>0</v>
      </c>
      <c r="K36" s="77">
        <v>0</v>
      </c>
      <c r="L36" s="77">
        <v>0</v>
      </c>
      <c r="M36" s="78">
        <v>0</v>
      </c>
      <c r="N36" s="78">
        <v>0.68773023999999994</v>
      </c>
      <c r="O36" s="80" t="s">
        <v>306</v>
      </c>
      <c r="P36" s="80" t="s">
        <v>306</v>
      </c>
      <c r="Q36" s="80" t="s">
        <v>306</v>
      </c>
      <c r="R36" s="80" t="s">
        <v>306</v>
      </c>
      <c r="S36" s="77">
        <v>0</v>
      </c>
      <c r="T36" s="77">
        <v>34</v>
      </c>
      <c r="U36" s="77">
        <v>0</v>
      </c>
      <c r="V36" s="78">
        <v>0</v>
      </c>
      <c r="W36" s="78">
        <v>4.5038827599999998</v>
      </c>
      <c r="X36" s="80" t="s">
        <v>306</v>
      </c>
      <c r="Y36" s="80" t="s">
        <v>306</v>
      </c>
      <c r="Z36" s="80" t="s">
        <v>306</v>
      </c>
      <c r="AA36" s="80" t="s">
        <v>306</v>
      </c>
      <c r="AB36" s="77">
        <v>0</v>
      </c>
      <c r="AC36" s="77">
        <v>16</v>
      </c>
      <c r="AD36" s="77">
        <v>0</v>
      </c>
      <c r="AE36" s="78">
        <v>0</v>
      </c>
      <c r="AF36" s="78">
        <v>0</v>
      </c>
      <c r="AG36" s="80" t="s">
        <v>306</v>
      </c>
      <c r="AH36" s="80" t="s">
        <v>306</v>
      </c>
      <c r="AI36" s="80" t="s">
        <v>306</v>
      </c>
      <c r="AJ36" s="80" t="s">
        <v>306</v>
      </c>
      <c r="AK36" s="77">
        <v>0</v>
      </c>
      <c r="AL36" s="77">
        <v>0</v>
      </c>
      <c r="AM36" s="77">
        <v>0</v>
      </c>
      <c r="AN36" s="78">
        <f t="shared" ref="AN36:AN38" si="8">SUM(D36,M36,V36,AE36)</f>
        <v>0</v>
      </c>
      <c r="AO36" s="78">
        <f t="shared" ref="AO36:AO38" si="9">SUM(E36,N36,W36,AF36)</f>
        <v>5.1916129999999994</v>
      </c>
      <c r="AP36" s="78">
        <f t="shared" ref="AP36:AP38" si="10">SUM(F36,O36,X36,AG36)</f>
        <v>0</v>
      </c>
      <c r="AQ36" s="78">
        <f t="shared" ref="AQ36:AQ38" si="11">SUM(G36,P36,Y36,AH36)</f>
        <v>0</v>
      </c>
      <c r="AR36" s="78">
        <f t="shared" ref="AR36:AR38" si="12">SUM(H36,Q36,Z36,AI36)</f>
        <v>0</v>
      </c>
      <c r="AS36" s="78">
        <f t="shared" ref="AS36:AS38" si="13">SUM(I36,R36,AA36,AJ36)</f>
        <v>0</v>
      </c>
      <c r="AT36" s="79">
        <f t="shared" ref="AT36:AT38" si="14">SUM(J36,S36,AB36,AK36)</f>
        <v>0</v>
      </c>
      <c r="AU36" s="79">
        <f t="shared" ref="AU36:AU38" si="15">SUM(K36,T36,AC36,AL36)</f>
        <v>50</v>
      </c>
      <c r="AV36" s="79">
        <f t="shared" ref="AV36:AV38" si="16">SUM(L36,U36,AD36,AM36)</f>
        <v>0</v>
      </c>
    </row>
    <row r="37" spans="1:48" x14ac:dyDescent="0.25">
      <c r="A37" s="65" t="s">
        <v>279</v>
      </c>
      <c r="B37" s="72" t="s">
        <v>283</v>
      </c>
      <c r="C37" s="67" t="s">
        <v>284</v>
      </c>
      <c r="D37" s="78">
        <v>0</v>
      </c>
      <c r="E37" s="78">
        <v>0</v>
      </c>
      <c r="F37" s="80" t="s">
        <v>306</v>
      </c>
      <c r="G37" s="80" t="s">
        <v>306</v>
      </c>
      <c r="H37" s="80" t="s">
        <v>306</v>
      </c>
      <c r="I37" s="80" t="s">
        <v>306</v>
      </c>
      <c r="J37" s="77">
        <v>0</v>
      </c>
      <c r="K37" s="77">
        <v>0</v>
      </c>
      <c r="L37" s="77">
        <v>0</v>
      </c>
      <c r="M37" s="78">
        <v>0</v>
      </c>
      <c r="N37" s="78">
        <v>0</v>
      </c>
      <c r="O37" s="80" t="s">
        <v>306</v>
      </c>
      <c r="P37" s="80" t="s">
        <v>306</v>
      </c>
      <c r="Q37" s="80" t="s">
        <v>306</v>
      </c>
      <c r="R37" s="80" t="s">
        <v>306</v>
      </c>
      <c r="S37" s="77">
        <v>0</v>
      </c>
      <c r="T37" s="77">
        <v>0</v>
      </c>
      <c r="U37" s="77">
        <v>0</v>
      </c>
      <c r="V37" s="78">
        <v>0</v>
      </c>
      <c r="W37" s="78">
        <v>4.3771111200000004</v>
      </c>
      <c r="X37" s="80" t="s">
        <v>306</v>
      </c>
      <c r="Y37" s="80" t="s">
        <v>306</v>
      </c>
      <c r="Z37" s="80" t="s">
        <v>306</v>
      </c>
      <c r="AA37" s="80" t="s">
        <v>306</v>
      </c>
      <c r="AB37" s="77">
        <v>0</v>
      </c>
      <c r="AC37" s="77">
        <v>4</v>
      </c>
      <c r="AD37" s="77">
        <v>0</v>
      </c>
      <c r="AE37" s="78">
        <v>0</v>
      </c>
      <c r="AF37" s="78">
        <v>0</v>
      </c>
      <c r="AG37" s="80" t="s">
        <v>306</v>
      </c>
      <c r="AH37" s="80" t="s">
        <v>306</v>
      </c>
      <c r="AI37" s="80" t="s">
        <v>306</v>
      </c>
      <c r="AJ37" s="80" t="s">
        <v>306</v>
      </c>
      <c r="AK37" s="77">
        <v>0</v>
      </c>
      <c r="AL37" s="77">
        <v>0</v>
      </c>
      <c r="AM37" s="77">
        <v>0</v>
      </c>
      <c r="AN37" s="78">
        <f t="shared" si="8"/>
        <v>0</v>
      </c>
      <c r="AO37" s="78">
        <f t="shared" si="9"/>
        <v>4.3771111200000004</v>
      </c>
      <c r="AP37" s="78">
        <f t="shared" si="10"/>
        <v>0</v>
      </c>
      <c r="AQ37" s="78">
        <f t="shared" si="11"/>
        <v>0</v>
      </c>
      <c r="AR37" s="78">
        <f t="shared" si="12"/>
        <v>0</v>
      </c>
      <c r="AS37" s="78">
        <f t="shared" si="13"/>
        <v>0</v>
      </c>
      <c r="AT37" s="79">
        <f t="shared" si="14"/>
        <v>0</v>
      </c>
      <c r="AU37" s="79">
        <f t="shared" si="15"/>
        <v>4</v>
      </c>
      <c r="AV37" s="79">
        <f t="shared" si="16"/>
        <v>0</v>
      </c>
    </row>
    <row r="38" spans="1:48" x14ac:dyDescent="0.25">
      <c r="A38" s="65" t="s">
        <v>279</v>
      </c>
      <c r="B38" s="72" t="s">
        <v>285</v>
      </c>
      <c r="C38" s="67" t="s">
        <v>286</v>
      </c>
      <c r="D38" s="78">
        <v>1.5</v>
      </c>
      <c r="E38" s="78">
        <v>19.934538159999995</v>
      </c>
      <c r="F38" s="80" t="s">
        <v>306</v>
      </c>
      <c r="G38" s="80" t="s">
        <v>306</v>
      </c>
      <c r="H38" s="80" t="s">
        <v>306</v>
      </c>
      <c r="I38" s="80" t="s">
        <v>306</v>
      </c>
      <c r="J38" s="77">
        <v>1186</v>
      </c>
      <c r="K38" s="77">
        <v>189</v>
      </c>
      <c r="L38" s="77">
        <v>1</v>
      </c>
      <c r="M38" s="78">
        <v>1.05</v>
      </c>
      <c r="N38" s="78">
        <v>66.766039469999996</v>
      </c>
      <c r="O38" s="80" t="s">
        <v>306</v>
      </c>
      <c r="P38" s="80" t="s">
        <v>306</v>
      </c>
      <c r="Q38" s="80" t="s">
        <v>306</v>
      </c>
      <c r="R38" s="80" t="s">
        <v>306</v>
      </c>
      <c r="S38" s="77">
        <v>5114</v>
      </c>
      <c r="T38" s="77">
        <v>44397</v>
      </c>
      <c r="U38" s="77">
        <v>0</v>
      </c>
      <c r="V38" s="78">
        <v>0.498</v>
      </c>
      <c r="W38" s="78">
        <v>66.766039469999996</v>
      </c>
      <c r="X38" s="80" t="s">
        <v>306</v>
      </c>
      <c r="Y38" s="80" t="s">
        <v>306</v>
      </c>
      <c r="Z38" s="80" t="s">
        <v>306</v>
      </c>
      <c r="AA38" s="80" t="s">
        <v>306</v>
      </c>
      <c r="AB38" s="77">
        <v>5114</v>
      </c>
      <c r="AC38" s="77">
        <v>647</v>
      </c>
      <c r="AD38" s="77">
        <v>2</v>
      </c>
      <c r="AE38" s="78">
        <v>0</v>
      </c>
      <c r="AF38" s="78">
        <v>44.77160911</v>
      </c>
      <c r="AG38" s="80" t="s">
        <v>306</v>
      </c>
      <c r="AH38" s="80" t="s">
        <v>306</v>
      </c>
      <c r="AI38" s="80" t="s">
        <v>306</v>
      </c>
      <c r="AJ38" s="80" t="s">
        <v>306</v>
      </c>
      <c r="AK38" s="77">
        <v>3431</v>
      </c>
      <c r="AL38" s="77">
        <v>433</v>
      </c>
      <c r="AM38" s="77">
        <v>0</v>
      </c>
      <c r="AN38" s="78">
        <f t="shared" si="8"/>
        <v>3.048</v>
      </c>
      <c r="AO38" s="78">
        <f t="shared" si="9"/>
        <v>198.23822620999999</v>
      </c>
      <c r="AP38" s="78">
        <f t="shared" si="10"/>
        <v>0</v>
      </c>
      <c r="AQ38" s="78">
        <f t="shared" si="11"/>
        <v>0</v>
      </c>
      <c r="AR38" s="78">
        <f t="shared" si="12"/>
        <v>0</v>
      </c>
      <c r="AS38" s="78">
        <f t="shared" si="13"/>
        <v>0</v>
      </c>
      <c r="AT38" s="79">
        <f t="shared" si="14"/>
        <v>14845</v>
      </c>
      <c r="AU38" s="79">
        <f t="shared" si="15"/>
        <v>45666</v>
      </c>
      <c r="AV38" s="79">
        <f t="shared" si="16"/>
        <v>3</v>
      </c>
    </row>
    <row r="39" spans="1:48" ht="31.5" x14ac:dyDescent="0.25">
      <c r="A39" s="65" t="s">
        <v>287</v>
      </c>
      <c r="B39" s="70" t="s">
        <v>288</v>
      </c>
      <c r="C39" s="67" t="s">
        <v>243</v>
      </c>
      <c r="D39" s="78">
        <f>SUM(D40,D41)</f>
        <v>0</v>
      </c>
      <c r="E39" s="78">
        <f t="shared" ref="E39:AV39" si="17">SUM(E40,E41)</f>
        <v>0</v>
      </c>
      <c r="F39" s="78">
        <f t="shared" si="17"/>
        <v>0</v>
      </c>
      <c r="G39" s="78">
        <f t="shared" si="17"/>
        <v>0</v>
      </c>
      <c r="H39" s="78">
        <f t="shared" si="17"/>
        <v>0</v>
      </c>
      <c r="I39" s="78">
        <f t="shared" si="17"/>
        <v>0</v>
      </c>
      <c r="J39" s="79">
        <f t="shared" si="17"/>
        <v>0</v>
      </c>
      <c r="K39" s="79">
        <f t="shared" si="17"/>
        <v>0</v>
      </c>
      <c r="L39" s="79">
        <f t="shared" si="17"/>
        <v>0</v>
      </c>
      <c r="M39" s="78">
        <f t="shared" si="17"/>
        <v>0</v>
      </c>
      <c r="N39" s="78">
        <f t="shared" si="17"/>
        <v>0</v>
      </c>
      <c r="O39" s="78">
        <f t="shared" si="17"/>
        <v>0</v>
      </c>
      <c r="P39" s="78">
        <f t="shared" si="17"/>
        <v>0</v>
      </c>
      <c r="Q39" s="78">
        <f t="shared" si="17"/>
        <v>0</v>
      </c>
      <c r="R39" s="78">
        <f t="shared" si="17"/>
        <v>0</v>
      </c>
      <c r="S39" s="79">
        <f t="shared" si="17"/>
        <v>0</v>
      </c>
      <c r="T39" s="79">
        <f t="shared" si="17"/>
        <v>0</v>
      </c>
      <c r="U39" s="79">
        <f t="shared" si="17"/>
        <v>0</v>
      </c>
      <c r="V39" s="78">
        <f t="shared" si="17"/>
        <v>0</v>
      </c>
      <c r="W39" s="78">
        <f t="shared" si="17"/>
        <v>0</v>
      </c>
      <c r="X39" s="78">
        <f t="shared" si="17"/>
        <v>0</v>
      </c>
      <c r="Y39" s="78">
        <f t="shared" si="17"/>
        <v>0</v>
      </c>
      <c r="Z39" s="78">
        <f t="shared" si="17"/>
        <v>0</v>
      </c>
      <c r="AA39" s="78">
        <f t="shared" si="17"/>
        <v>0</v>
      </c>
      <c r="AB39" s="79">
        <f t="shared" si="17"/>
        <v>0</v>
      </c>
      <c r="AC39" s="79">
        <f t="shared" si="17"/>
        <v>0</v>
      </c>
      <c r="AD39" s="79">
        <f t="shared" si="17"/>
        <v>0</v>
      </c>
      <c r="AE39" s="78">
        <f t="shared" si="17"/>
        <v>0</v>
      </c>
      <c r="AF39" s="78">
        <f t="shared" si="17"/>
        <v>0</v>
      </c>
      <c r="AG39" s="78">
        <f t="shared" si="17"/>
        <v>0</v>
      </c>
      <c r="AH39" s="78">
        <f t="shared" si="17"/>
        <v>0</v>
      </c>
      <c r="AI39" s="78">
        <f t="shared" si="17"/>
        <v>0</v>
      </c>
      <c r="AJ39" s="78">
        <f t="shared" si="17"/>
        <v>0</v>
      </c>
      <c r="AK39" s="79">
        <f t="shared" si="17"/>
        <v>0</v>
      </c>
      <c r="AL39" s="79">
        <f t="shared" si="17"/>
        <v>0</v>
      </c>
      <c r="AM39" s="79">
        <f t="shared" si="17"/>
        <v>0</v>
      </c>
      <c r="AN39" s="78">
        <f t="shared" si="17"/>
        <v>0</v>
      </c>
      <c r="AO39" s="78">
        <f t="shared" si="17"/>
        <v>0</v>
      </c>
      <c r="AP39" s="78">
        <f t="shared" si="17"/>
        <v>0</v>
      </c>
      <c r="AQ39" s="78">
        <f t="shared" si="17"/>
        <v>0</v>
      </c>
      <c r="AR39" s="78">
        <f t="shared" si="17"/>
        <v>0</v>
      </c>
      <c r="AS39" s="78">
        <f t="shared" si="17"/>
        <v>0</v>
      </c>
      <c r="AT39" s="79">
        <f t="shared" si="17"/>
        <v>0</v>
      </c>
      <c r="AU39" s="79">
        <f t="shared" si="17"/>
        <v>0</v>
      </c>
      <c r="AV39" s="79">
        <f t="shared" si="17"/>
        <v>0</v>
      </c>
    </row>
    <row r="40" spans="1:48" ht="31.5" x14ac:dyDescent="0.25">
      <c r="A40" s="65" t="s">
        <v>289</v>
      </c>
      <c r="B40" s="71" t="s">
        <v>290</v>
      </c>
      <c r="C40" s="67" t="s">
        <v>243</v>
      </c>
      <c r="D40" s="78" t="s">
        <v>306</v>
      </c>
      <c r="E40" s="78" t="s">
        <v>306</v>
      </c>
      <c r="F40" s="80" t="s">
        <v>306</v>
      </c>
      <c r="G40" s="80" t="s">
        <v>306</v>
      </c>
      <c r="H40" s="80" t="s">
        <v>306</v>
      </c>
      <c r="I40" s="80" t="s">
        <v>306</v>
      </c>
      <c r="J40" s="77" t="s">
        <v>306</v>
      </c>
      <c r="K40" s="77" t="s">
        <v>306</v>
      </c>
      <c r="L40" s="77" t="s">
        <v>306</v>
      </c>
      <c r="M40" s="78" t="s">
        <v>306</v>
      </c>
      <c r="N40" s="78" t="s">
        <v>306</v>
      </c>
      <c r="O40" s="80" t="s">
        <v>306</v>
      </c>
      <c r="P40" s="80" t="s">
        <v>306</v>
      </c>
      <c r="Q40" s="80" t="s">
        <v>306</v>
      </c>
      <c r="R40" s="80" t="s">
        <v>306</v>
      </c>
      <c r="S40" s="77" t="s">
        <v>306</v>
      </c>
      <c r="T40" s="77" t="s">
        <v>306</v>
      </c>
      <c r="U40" s="77" t="s">
        <v>306</v>
      </c>
      <c r="V40" s="78" t="s">
        <v>306</v>
      </c>
      <c r="W40" s="78" t="s">
        <v>306</v>
      </c>
      <c r="X40" s="80" t="s">
        <v>306</v>
      </c>
      <c r="Y40" s="80" t="s">
        <v>306</v>
      </c>
      <c r="Z40" s="80" t="s">
        <v>306</v>
      </c>
      <c r="AA40" s="80" t="s">
        <v>306</v>
      </c>
      <c r="AB40" s="77" t="s">
        <v>306</v>
      </c>
      <c r="AC40" s="77" t="s">
        <v>306</v>
      </c>
      <c r="AD40" s="77" t="s">
        <v>306</v>
      </c>
      <c r="AE40" s="78" t="s">
        <v>306</v>
      </c>
      <c r="AF40" s="78" t="s">
        <v>306</v>
      </c>
      <c r="AG40" s="80" t="s">
        <v>306</v>
      </c>
      <c r="AH40" s="80" t="s">
        <v>306</v>
      </c>
      <c r="AI40" s="80" t="s">
        <v>306</v>
      </c>
      <c r="AJ40" s="80" t="s">
        <v>306</v>
      </c>
      <c r="AK40" s="77" t="s">
        <v>306</v>
      </c>
      <c r="AL40" s="77" t="s">
        <v>306</v>
      </c>
      <c r="AM40" s="77" t="s">
        <v>306</v>
      </c>
      <c r="AN40" s="78" t="s">
        <v>306</v>
      </c>
      <c r="AO40" s="78" t="s">
        <v>306</v>
      </c>
      <c r="AP40" s="78" t="s">
        <v>306</v>
      </c>
      <c r="AQ40" s="78" t="s">
        <v>306</v>
      </c>
      <c r="AR40" s="78" t="s">
        <v>306</v>
      </c>
      <c r="AS40" s="78" t="s">
        <v>306</v>
      </c>
      <c r="AT40" s="77" t="s">
        <v>306</v>
      </c>
      <c r="AU40" s="77" t="s">
        <v>306</v>
      </c>
      <c r="AV40" s="77" t="s">
        <v>306</v>
      </c>
    </row>
    <row r="41" spans="1:48" ht="31.5" x14ac:dyDescent="0.25">
      <c r="A41" s="65" t="s">
        <v>291</v>
      </c>
      <c r="B41" s="71" t="s">
        <v>292</v>
      </c>
      <c r="C41" s="67" t="s">
        <v>243</v>
      </c>
      <c r="D41" s="78">
        <f>D42</f>
        <v>0</v>
      </c>
      <c r="E41" s="78">
        <f t="shared" ref="E41:AV41" si="18">E42</f>
        <v>0</v>
      </c>
      <c r="F41" s="78" t="str">
        <f t="shared" si="18"/>
        <v>нд</v>
      </c>
      <c r="G41" s="78" t="str">
        <f t="shared" si="18"/>
        <v>нд</v>
      </c>
      <c r="H41" s="78" t="str">
        <f t="shared" si="18"/>
        <v>нд</v>
      </c>
      <c r="I41" s="78" t="str">
        <f t="shared" si="18"/>
        <v>нд</v>
      </c>
      <c r="J41" s="79" t="str">
        <f t="shared" si="18"/>
        <v>нд</v>
      </c>
      <c r="K41" s="79" t="str">
        <f t="shared" si="18"/>
        <v>нд</v>
      </c>
      <c r="L41" s="79" t="str">
        <f t="shared" si="18"/>
        <v>нд</v>
      </c>
      <c r="M41" s="78">
        <f t="shared" si="18"/>
        <v>0</v>
      </c>
      <c r="N41" s="78">
        <f t="shared" si="18"/>
        <v>0</v>
      </c>
      <c r="O41" s="78" t="str">
        <f t="shared" si="18"/>
        <v>нд</v>
      </c>
      <c r="P41" s="78" t="str">
        <f t="shared" si="18"/>
        <v>нд</v>
      </c>
      <c r="Q41" s="78" t="str">
        <f t="shared" si="18"/>
        <v>нд</v>
      </c>
      <c r="R41" s="78" t="str">
        <f t="shared" si="18"/>
        <v>нд</v>
      </c>
      <c r="S41" s="79" t="str">
        <f t="shared" si="18"/>
        <v>нд</v>
      </c>
      <c r="T41" s="79" t="str">
        <f t="shared" si="18"/>
        <v>нд</v>
      </c>
      <c r="U41" s="79" t="str">
        <f t="shared" si="18"/>
        <v>нд</v>
      </c>
      <c r="V41" s="78">
        <f t="shared" si="18"/>
        <v>0</v>
      </c>
      <c r="W41" s="78">
        <f t="shared" si="18"/>
        <v>0</v>
      </c>
      <c r="X41" s="78" t="str">
        <f t="shared" si="18"/>
        <v>нд</v>
      </c>
      <c r="Y41" s="78" t="str">
        <f t="shared" si="18"/>
        <v>нд</v>
      </c>
      <c r="Z41" s="78" t="str">
        <f t="shared" si="18"/>
        <v>нд</v>
      </c>
      <c r="AA41" s="78" t="str">
        <f t="shared" si="18"/>
        <v>нд</v>
      </c>
      <c r="AB41" s="79" t="str">
        <f t="shared" si="18"/>
        <v>нд</v>
      </c>
      <c r="AC41" s="79" t="str">
        <f t="shared" si="18"/>
        <v>нд</v>
      </c>
      <c r="AD41" s="79" t="str">
        <f t="shared" si="18"/>
        <v>нд</v>
      </c>
      <c r="AE41" s="78">
        <f t="shared" si="18"/>
        <v>0</v>
      </c>
      <c r="AF41" s="78">
        <f t="shared" si="18"/>
        <v>0</v>
      </c>
      <c r="AG41" s="78" t="str">
        <f t="shared" si="18"/>
        <v>нд</v>
      </c>
      <c r="AH41" s="78" t="str">
        <f t="shared" si="18"/>
        <v>нд</v>
      </c>
      <c r="AI41" s="78" t="str">
        <f t="shared" si="18"/>
        <v>нд</v>
      </c>
      <c r="AJ41" s="78" t="str">
        <f t="shared" si="18"/>
        <v>нд</v>
      </c>
      <c r="AK41" s="79" t="str">
        <f t="shared" si="18"/>
        <v>нд</v>
      </c>
      <c r="AL41" s="79" t="str">
        <f t="shared" si="18"/>
        <v>нд</v>
      </c>
      <c r="AM41" s="79" t="str">
        <f t="shared" si="18"/>
        <v>нд</v>
      </c>
      <c r="AN41" s="78">
        <f t="shared" si="18"/>
        <v>0</v>
      </c>
      <c r="AO41" s="78">
        <f t="shared" si="18"/>
        <v>0</v>
      </c>
      <c r="AP41" s="78">
        <f t="shared" si="18"/>
        <v>0</v>
      </c>
      <c r="AQ41" s="78">
        <f t="shared" si="18"/>
        <v>0</v>
      </c>
      <c r="AR41" s="78">
        <f t="shared" si="18"/>
        <v>0</v>
      </c>
      <c r="AS41" s="78">
        <f t="shared" si="18"/>
        <v>0</v>
      </c>
      <c r="AT41" s="79">
        <f t="shared" si="18"/>
        <v>0</v>
      </c>
      <c r="AU41" s="79">
        <f t="shared" si="18"/>
        <v>0</v>
      </c>
      <c r="AV41" s="79">
        <f t="shared" si="18"/>
        <v>0</v>
      </c>
    </row>
    <row r="42" spans="1:48" ht="31.5" x14ac:dyDescent="0.25">
      <c r="A42" s="65" t="s">
        <v>291</v>
      </c>
      <c r="B42" s="72" t="s">
        <v>293</v>
      </c>
      <c r="C42" s="67" t="s">
        <v>294</v>
      </c>
      <c r="D42" s="78">
        <v>0</v>
      </c>
      <c r="E42" s="78">
        <v>0</v>
      </c>
      <c r="F42" s="80" t="s">
        <v>306</v>
      </c>
      <c r="G42" s="80" t="s">
        <v>306</v>
      </c>
      <c r="H42" s="80" t="s">
        <v>306</v>
      </c>
      <c r="I42" s="80" t="s">
        <v>306</v>
      </c>
      <c r="J42" s="77" t="s">
        <v>306</v>
      </c>
      <c r="K42" s="77" t="s">
        <v>306</v>
      </c>
      <c r="L42" s="77" t="s">
        <v>306</v>
      </c>
      <c r="M42" s="78">
        <v>0</v>
      </c>
      <c r="N42" s="78">
        <v>0</v>
      </c>
      <c r="O42" s="80" t="s">
        <v>306</v>
      </c>
      <c r="P42" s="80" t="s">
        <v>306</v>
      </c>
      <c r="Q42" s="80" t="s">
        <v>306</v>
      </c>
      <c r="R42" s="80" t="s">
        <v>306</v>
      </c>
      <c r="S42" s="77" t="s">
        <v>306</v>
      </c>
      <c r="T42" s="77" t="s">
        <v>306</v>
      </c>
      <c r="U42" s="77" t="s">
        <v>306</v>
      </c>
      <c r="V42" s="78">
        <v>0</v>
      </c>
      <c r="W42" s="78">
        <v>0</v>
      </c>
      <c r="X42" s="80" t="s">
        <v>306</v>
      </c>
      <c r="Y42" s="80" t="s">
        <v>306</v>
      </c>
      <c r="Z42" s="80" t="s">
        <v>306</v>
      </c>
      <c r="AA42" s="80" t="s">
        <v>306</v>
      </c>
      <c r="AB42" s="77" t="s">
        <v>306</v>
      </c>
      <c r="AC42" s="77" t="s">
        <v>306</v>
      </c>
      <c r="AD42" s="77" t="s">
        <v>306</v>
      </c>
      <c r="AE42" s="78">
        <v>0</v>
      </c>
      <c r="AF42" s="78">
        <v>0</v>
      </c>
      <c r="AG42" s="80" t="s">
        <v>306</v>
      </c>
      <c r="AH42" s="80" t="s">
        <v>306</v>
      </c>
      <c r="AI42" s="80" t="s">
        <v>306</v>
      </c>
      <c r="AJ42" s="80" t="s">
        <v>306</v>
      </c>
      <c r="AK42" s="77" t="s">
        <v>306</v>
      </c>
      <c r="AL42" s="77" t="s">
        <v>306</v>
      </c>
      <c r="AM42" s="77" t="s">
        <v>306</v>
      </c>
      <c r="AN42" s="78">
        <f>SUM(D42,M42,V42,AE42)</f>
        <v>0</v>
      </c>
      <c r="AO42" s="78">
        <f t="shared" ref="AO42" si="19">SUM(E42,N42,W42,AF42)</f>
        <v>0</v>
      </c>
      <c r="AP42" s="78">
        <f t="shared" ref="AP42" si="20">SUM(F42,O42,X42,AG42)</f>
        <v>0</v>
      </c>
      <c r="AQ42" s="78">
        <f t="shared" ref="AQ42" si="21">SUM(G42,P42,Y42,AH42)</f>
        <v>0</v>
      </c>
      <c r="AR42" s="78">
        <f t="shared" ref="AR42" si="22">SUM(H42,Q42,Z42,AI42)</f>
        <v>0</v>
      </c>
      <c r="AS42" s="78">
        <f t="shared" ref="AS42" si="23">SUM(I42,R42,AA42,AJ42)</f>
        <v>0</v>
      </c>
      <c r="AT42" s="79">
        <f t="shared" ref="AT42" si="24">SUM(J42,S42,AB42,AK42)</f>
        <v>0</v>
      </c>
      <c r="AU42" s="79">
        <f t="shared" ref="AU42" si="25">SUM(K42,T42,AC42,AL42)</f>
        <v>0</v>
      </c>
      <c r="AV42" s="79">
        <f t="shared" ref="AV42" si="26">SUM(L42,U42,AD42,AM42)</f>
        <v>0</v>
      </c>
    </row>
    <row r="43" spans="1:48" ht="31.5" x14ac:dyDescent="0.25">
      <c r="A43" s="65" t="s">
        <v>295</v>
      </c>
      <c r="B43" s="69" t="s">
        <v>296</v>
      </c>
      <c r="C43" s="67" t="s">
        <v>243</v>
      </c>
      <c r="D43" s="78" t="s">
        <v>306</v>
      </c>
      <c r="E43" s="78" t="s">
        <v>306</v>
      </c>
      <c r="F43" s="80" t="s">
        <v>306</v>
      </c>
      <c r="G43" s="80" t="s">
        <v>306</v>
      </c>
      <c r="H43" s="80" t="s">
        <v>306</v>
      </c>
      <c r="I43" s="80" t="s">
        <v>306</v>
      </c>
      <c r="J43" s="77" t="s">
        <v>306</v>
      </c>
      <c r="K43" s="77" t="s">
        <v>306</v>
      </c>
      <c r="L43" s="77" t="s">
        <v>306</v>
      </c>
      <c r="M43" s="78" t="s">
        <v>306</v>
      </c>
      <c r="N43" s="78" t="s">
        <v>306</v>
      </c>
      <c r="O43" s="80" t="s">
        <v>306</v>
      </c>
      <c r="P43" s="80" t="s">
        <v>306</v>
      </c>
      <c r="Q43" s="80" t="s">
        <v>306</v>
      </c>
      <c r="R43" s="80" t="s">
        <v>306</v>
      </c>
      <c r="S43" s="77" t="s">
        <v>306</v>
      </c>
      <c r="T43" s="77" t="s">
        <v>306</v>
      </c>
      <c r="U43" s="77" t="s">
        <v>306</v>
      </c>
      <c r="V43" s="78" t="s">
        <v>306</v>
      </c>
      <c r="W43" s="78" t="s">
        <v>306</v>
      </c>
      <c r="X43" s="80" t="s">
        <v>306</v>
      </c>
      <c r="Y43" s="80" t="s">
        <v>306</v>
      </c>
      <c r="Z43" s="80" t="s">
        <v>306</v>
      </c>
      <c r="AA43" s="80" t="s">
        <v>306</v>
      </c>
      <c r="AB43" s="77" t="s">
        <v>306</v>
      </c>
      <c r="AC43" s="77" t="s">
        <v>306</v>
      </c>
      <c r="AD43" s="77" t="s">
        <v>306</v>
      </c>
      <c r="AE43" s="78" t="s">
        <v>306</v>
      </c>
      <c r="AF43" s="78" t="s">
        <v>306</v>
      </c>
      <c r="AG43" s="80" t="s">
        <v>306</v>
      </c>
      <c r="AH43" s="80" t="s">
        <v>306</v>
      </c>
      <c r="AI43" s="80" t="s">
        <v>306</v>
      </c>
      <c r="AJ43" s="80" t="s">
        <v>306</v>
      </c>
      <c r="AK43" s="77" t="s">
        <v>306</v>
      </c>
      <c r="AL43" s="77" t="s">
        <v>306</v>
      </c>
      <c r="AM43" s="77" t="s">
        <v>306</v>
      </c>
      <c r="AN43" s="78" t="s">
        <v>306</v>
      </c>
      <c r="AO43" s="78" t="s">
        <v>306</v>
      </c>
      <c r="AP43" s="78" t="s">
        <v>306</v>
      </c>
      <c r="AQ43" s="78" t="s">
        <v>306</v>
      </c>
      <c r="AR43" s="78" t="s">
        <v>306</v>
      </c>
      <c r="AS43" s="78" t="s">
        <v>306</v>
      </c>
      <c r="AT43" s="77" t="s">
        <v>306</v>
      </c>
      <c r="AU43" s="77" t="s">
        <v>306</v>
      </c>
      <c r="AV43" s="77" t="s">
        <v>306</v>
      </c>
    </row>
    <row r="44" spans="1:48" x14ac:dyDescent="0.25">
      <c r="A44" s="65" t="s">
        <v>297</v>
      </c>
      <c r="B44" s="69" t="s">
        <v>298</v>
      </c>
      <c r="C44" s="67" t="s">
        <v>243</v>
      </c>
      <c r="D44" s="78" t="s">
        <v>306</v>
      </c>
      <c r="E44" s="78" t="s">
        <v>306</v>
      </c>
      <c r="F44" s="78" t="s">
        <v>306</v>
      </c>
      <c r="G44" s="78" t="s">
        <v>306</v>
      </c>
      <c r="H44" s="78" t="s">
        <v>306</v>
      </c>
      <c r="I44" s="78" t="s">
        <v>306</v>
      </c>
      <c r="J44" s="79" t="s">
        <v>306</v>
      </c>
      <c r="K44" s="79" t="s">
        <v>306</v>
      </c>
      <c r="L44" s="79" t="s">
        <v>306</v>
      </c>
      <c r="M44" s="78" t="s">
        <v>306</v>
      </c>
      <c r="N44" s="78" t="s">
        <v>306</v>
      </c>
      <c r="O44" s="78" t="s">
        <v>306</v>
      </c>
      <c r="P44" s="78" t="s">
        <v>306</v>
      </c>
      <c r="Q44" s="78" t="s">
        <v>306</v>
      </c>
      <c r="R44" s="78" t="s">
        <v>306</v>
      </c>
      <c r="S44" s="79" t="s">
        <v>306</v>
      </c>
      <c r="T44" s="79" t="s">
        <v>306</v>
      </c>
      <c r="U44" s="79" t="s">
        <v>306</v>
      </c>
      <c r="V44" s="78" t="s">
        <v>306</v>
      </c>
      <c r="W44" s="78" t="s">
        <v>306</v>
      </c>
      <c r="X44" s="78" t="s">
        <v>306</v>
      </c>
      <c r="Y44" s="78" t="s">
        <v>306</v>
      </c>
      <c r="Z44" s="78" t="s">
        <v>306</v>
      </c>
      <c r="AA44" s="78" t="s">
        <v>306</v>
      </c>
      <c r="AB44" s="79" t="s">
        <v>306</v>
      </c>
      <c r="AC44" s="79" t="s">
        <v>306</v>
      </c>
      <c r="AD44" s="79" t="s">
        <v>306</v>
      </c>
      <c r="AE44" s="78" t="s">
        <v>306</v>
      </c>
      <c r="AF44" s="78" t="s">
        <v>306</v>
      </c>
      <c r="AG44" s="78" t="s">
        <v>306</v>
      </c>
      <c r="AH44" s="78" t="s">
        <v>306</v>
      </c>
      <c r="AI44" s="78" t="s">
        <v>306</v>
      </c>
      <c r="AJ44" s="78" t="s">
        <v>306</v>
      </c>
      <c r="AK44" s="79" t="s">
        <v>306</v>
      </c>
      <c r="AL44" s="79" t="s">
        <v>306</v>
      </c>
      <c r="AM44" s="79" t="s">
        <v>306</v>
      </c>
      <c r="AN44" s="78" t="s">
        <v>306</v>
      </c>
      <c r="AO44" s="78" t="s">
        <v>306</v>
      </c>
      <c r="AP44" s="78" t="s">
        <v>306</v>
      </c>
      <c r="AQ44" s="78" t="s">
        <v>306</v>
      </c>
      <c r="AR44" s="78" t="s">
        <v>306</v>
      </c>
      <c r="AS44" s="78" t="s">
        <v>306</v>
      </c>
      <c r="AT44" s="79" t="s">
        <v>306</v>
      </c>
      <c r="AU44" s="79" t="s">
        <v>306</v>
      </c>
      <c r="AV44" s="79" t="s">
        <v>306</v>
      </c>
    </row>
    <row r="45" spans="1:48" x14ac:dyDescent="0.25">
      <c r="A45" s="65" t="s">
        <v>163</v>
      </c>
      <c r="B45" s="68" t="s">
        <v>299</v>
      </c>
      <c r="C45" s="67" t="s">
        <v>243</v>
      </c>
      <c r="D45" s="78" t="s">
        <v>306</v>
      </c>
      <c r="E45" s="78" t="s">
        <v>306</v>
      </c>
      <c r="F45" s="80" t="s">
        <v>306</v>
      </c>
      <c r="G45" s="80" t="s">
        <v>306</v>
      </c>
      <c r="H45" s="80" t="s">
        <v>306</v>
      </c>
      <c r="I45" s="80" t="s">
        <v>306</v>
      </c>
      <c r="J45" s="77" t="s">
        <v>306</v>
      </c>
      <c r="K45" s="77" t="s">
        <v>306</v>
      </c>
      <c r="L45" s="77" t="s">
        <v>306</v>
      </c>
      <c r="M45" s="78" t="s">
        <v>306</v>
      </c>
      <c r="N45" s="78" t="s">
        <v>306</v>
      </c>
      <c r="O45" s="80" t="s">
        <v>306</v>
      </c>
      <c r="P45" s="80" t="s">
        <v>306</v>
      </c>
      <c r="Q45" s="80" t="s">
        <v>306</v>
      </c>
      <c r="R45" s="80" t="s">
        <v>306</v>
      </c>
      <c r="S45" s="77" t="s">
        <v>306</v>
      </c>
      <c r="T45" s="77" t="s">
        <v>306</v>
      </c>
      <c r="U45" s="77" t="s">
        <v>306</v>
      </c>
      <c r="V45" s="78" t="s">
        <v>306</v>
      </c>
      <c r="W45" s="78" t="s">
        <v>306</v>
      </c>
      <c r="X45" s="80" t="s">
        <v>306</v>
      </c>
      <c r="Y45" s="80" t="s">
        <v>306</v>
      </c>
      <c r="Z45" s="80" t="s">
        <v>306</v>
      </c>
      <c r="AA45" s="80" t="s">
        <v>306</v>
      </c>
      <c r="AB45" s="77" t="s">
        <v>306</v>
      </c>
      <c r="AC45" s="77" t="s">
        <v>306</v>
      </c>
      <c r="AD45" s="77" t="s">
        <v>306</v>
      </c>
      <c r="AE45" s="78" t="s">
        <v>306</v>
      </c>
      <c r="AF45" s="78" t="s">
        <v>306</v>
      </c>
      <c r="AG45" s="80" t="s">
        <v>306</v>
      </c>
      <c r="AH45" s="80" t="s">
        <v>306</v>
      </c>
      <c r="AI45" s="80" t="s">
        <v>306</v>
      </c>
      <c r="AJ45" s="80" t="s">
        <v>306</v>
      </c>
      <c r="AK45" s="77" t="s">
        <v>306</v>
      </c>
      <c r="AL45" s="77" t="s">
        <v>306</v>
      </c>
      <c r="AM45" s="77" t="s">
        <v>306</v>
      </c>
      <c r="AN45" s="78" t="s">
        <v>306</v>
      </c>
      <c r="AO45" s="78" t="s">
        <v>306</v>
      </c>
      <c r="AP45" s="78" t="s">
        <v>306</v>
      </c>
      <c r="AQ45" s="78" t="s">
        <v>306</v>
      </c>
      <c r="AR45" s="78" t="s">
        <v>306</v>
      </c>
      <c r="AS45" s="78" t="s">
        <v>306</v>
      </c>
      <c r="AT45" s="77" t="s">
        <v>306</v>
      </c>
      <c r="AU45" s="77" t="s">
        <v>306</v>
      </c>
      <c r="AV45" s="77" t="s">
        <v>306</v>
      </c>
    </row>
    <row r="47" spans="1:48" ht="18.75" x14ac:dyDescent="0.25">
      <c r="A47" s="159" t="s">
        <v>207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</row>
    <row r="48" spans="1:48" ht="18.75" x14ac:dyDescent="0.25">
      <c r="A48" s="159" t="s">
        <v>206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</row>
    <row r="49" spans="1:48" ht="18.75" x14ac:dyDescent="0.25">
      <c r="A49" s="159" t="s">
        <v>214</v>
      </c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</row>
    <row r="50" spans="1:48" ht="18.75" x14ac:dyDescent="0.25">
      <c r="A50" s="159" t="s">
        <v>208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</row>
    <row r="51" spans="1:48" x14ac:dyDescent="0.25">
      <c r="A51" s="37"/>
      <c r="B51" s="37"/>
      <c r="C51" s="37"/>
    </row>
  </sheetData>
  <mergeCells count="26">
    <mergeCell ref="AR1:AU1"/>
    <mergeCell ref="AR2:AU2"/>
    <mergeCell ref="AR3:AU3"/>
    <mergeCell ref="A47:AV47"/>
    <mergeCell ref="A48:AV48"/>
    <mergeCell ref="A5:AV5"/>
    <mergeCell ref="A4:AV4"/>
    <mergeCell ref="A7:AV7"/>
    <mergeCell ref="A8:AV8"/>
    <mergeCell ref="A9:AV9"/>
    <mergeCell ref="A49:AV49"/>
    <mergeCell ref="A50:AV50"/>
    <mergeCell ref="AO12:AV12"/>
    <mergeCell ref="A10:A13"/>
    <mergeCell ref="B10:B13"/>
    <mergeCell ref="C10:C13"/>
    <mergeCell ref="E12:L12"/>
    <mergeCell ref="N12:U12"/>
    <mergeCell ref="D10:AV10"/>
    <mergeCell ref="W12:AD12"/>
    <mergeCell ref="AF12:AM12"/>
    <mergeCell ref="D11:L11"/>
    <mergeCell ref="M11:U11"/>
    <mergeCell ref="V11:AD11"/>
    <mergeCell ref="AE11:AM11"/>
    <mergeCell ref="AN11:AV11"/>
  </mergeCells>
  <pageMargins left="0.70866141732283472" right="0.70866141732283472" top="0.74803149606299213" bottom="0.74803149606299213" header="0.31496062992125984" footer="0.31496062992125984"/>
  <pageSetup paperSize="8" scale="31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BU55"/>
  <sheetViews>
    <sheetView topLeftCell="R1" zoomScale="70" zoomScaleNormal="70" zoomScaleSheetLayoutView="100" workbookViewId="0">
      <selection activeCell="A4" sqref="A4:AM4"/>
    </sheetView>
  </sheetViews>
  <sheetFormatPr defaultRowHeight="15.75" x14ac:dyDescent="0.25"/>
  <cols>
    <col min="1" max="1" width="12" style="1" customWidth="1"/>
    <col min="2" max="2" width="73.875" style="1" bestFit="1" customWidth="1"/>
    <col min="3" max="3" width="17.125" style="1" customWidth="1"/>
    <col min="4" max="39" width="9.625" style="1" customWidth="1"/>
    <col min="40" max="16384" width="9" style="1"/>
  </cols>
  <sheetData>
    <row r="1" spans="1:73" ht="18.75" x14ac:dyDescent="0.25">
      <c r="U1" s="38"/>
      <c r="AA1" s="38"/>
      <c r="AG1" s="38"/>
      <c r="AJ1" s="122" t="s">
        <v>595</v>
      </c>
      <c r="AK1" s="122"/>
      <c r="AL1" s="122"/>
      <c r="AM1" s="122"/>
    </row>
    <row r="2" spans="1:73" ht="18.75" x14ac:dyDescent="0.3">
      <c r="U2" s="5"/>
      <c r="AA2" s="5"/>
      <c r="AG2" s="5"/>
      <c r="AJ2" s="123" t="s">
        <v>467</v>
      </c>
      <c r="AK2" s="123"/>
      <c r="AL2" s="123"/>
      <c r="AM2" s="123"/>
    </row>
    <row r="3" spans="1:73" ht="39" customHeight="1" x14ac:dyDescent="0.3">
      <c r="U3" s="5"/>
      <c r="AA3" s="5"/>
      <c r="AG3" s="5"/>
      <c r="AJ3" s="123" t="s">
        <v>598</v>
      </c>
      <c r="AK3" s="123"/>
      <c r="AL3" s="123"/>
      <c r="AM3" s="123"/>
    </row>
    <row r="4" spans="1:73" x14ac:dyDescent="0.25">
      <c r="A4" s="170" t="s">
        <v>123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</row>
    <row r="5" spans="1:73" ht="25.5" customHeight="1" x14ac:dyDescent="0.25">
      <c r="A5" s="165" t="s">
        <v>124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</row>
    <row r="6" spans="1:73" ht="17.2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</row>
    <row r="7" spans="1:73" ht="18.75" x14ac:dyDescent="0.25">
      <c r="A7" s="128" t="str">
        <f>'1'!A7:AN7</f>
        <v>Акционерное общество "Ульяновскэнерго"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</row>
    <row r="8" spans="1:73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</row>
    <row r="9" spans="1:73" x14ac:dyDescent="0.25">
      <c r="J9" s="2"/>
      <c r="K9" s="2"/>
      <c r="L9" s="2"/>
      <c r="M9" s="2"/>
      <c r="N9" s="2"/>
      <c r="O9" s="2"/>
    </row>
    <row r="10" spans="1:73" ht="38.25" customHeight="1" x14ac:dyDescent="0.25">
      <c r="A10" s="148" t="s">
        <v>55</v>
      </c>
      <c r="B10" s="148" t="s">
        <v>18</v>
      </c>
      <c r="C10" s="148" t="s">
        <v>0</v>
      </c>
      <c r="D10" s="166" t="s">
        <v>112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8"/>
    </row>
    <row r="11" spans="1:73" ht="15.75" customHeight="1" x14ac:dyDescent="0.25">
      <c r="A11" s="148"/>
      <c r="B11" s="148"/>
      <c r="C11" s="148"/>
      <c r="D11" s="151" t="s">
        <v>310</v>
      </c>
      <c r="E11" s="151"/>
      <c r="F11" s="151"/>
      <c r="G11" s="151"/>
      <c r="H11" s="151"/>
      <c r="I11" s="151"/>
      <c r="J11" s="151" t="s">
        <v>311</v>
      </c>
      <c r="K11" s="151"/>
      <c r="L11" s="151"/>
      <c r="M11" s="151"/>
      <c r="N11" s="151"/>
      <c r="O11" s="151"/>
      <c r="P11" s="151" t="s">
        <v>312</v>
      </c>
      <c r="Q11" s="151"/>
      <c r="R11" s="151"/>
      <c r="S11" s="151"/>
      <c r="T11" s="151"/>
      <c r="U11" s="151"/>
      <c r="V11" s="151" t="s">
        <v>313</v>
      </c>
      <c r="W11" s="151"/>
      <c r="X11" s="151"/>
      <c r="Y11" s="151"/>
      <c r="Z11" s="151"/>
      <c r="AA11" s="151"/>
      <c r="AB11" s="151" t="s">
        <v>314</v>
      </c>
      <c r="AC11" s="151"/>
      <c r="AD11" s="151"/>
      <c r="AE11" s="151"/>
      <c r="AF11" s="151"/>
      <c r="AG11" s="151"/>
      <c r="AH11" s="151" t="s">
        <v>315</v>
      </c>
      <c r="AI11" s="151"/>
      <c r="AJ11" s="151"/>
      <c r="AK11" s="151"/>
      <c r="AL11" s="151"/>
      <c r="AM11" s="151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</row>
    <row r="12" spans="1:73" x14ac:dyDescent="0.25">
      <c r="A12" s="148"/>
      <c r="B12" s="148"/>
      <c r="C12" s="148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</row>
    <row r="13" spans="1:73" ht="39" customHeight="1" x14ac:dyDescent="0.25">
      <c r="A13" s="148"/>
      <c r="B13" s="148"/>
      <c r="C13" s="148"/>
      <c r="D13" s="151" t="s">
        <v>121</v>
      </c>
      <c r="E13" s="151"/>
      <c r="F13" s="151"/>
      <c r="G13" s="151"/>
      <c r="H13" s="151"/>
      <c r="I13" s="151"/>
      <c r="J13" s="151" t="s">
        <v>121</v>
      </c>
      <c r="K13" s="151"/>
      <c r="L13" s="151"/>
      <c r="M13" s="151"/>
      <c r="N13" s="151"/>
      <c r="O13" s="151"/>
      <c r="P13" s="151" t="s">
        <v>121</v>
      </c>
      <c r="Q13" s="151"/>
      <c r="R13" s="151"/>
      <c r="S13" s="151"/>
      <c r="T13" s="151"/>
      <c r="U13" s="151"/>
      <c r="V13" s="151" t="s">
        <v>121</v>
      </c>
      <c r="W13" s="151"/>
      <c r="X13" s="151"/>
      <c r="Y13" s="151"/>
      <c r="Z13" s="151"/>
      <c r="AA13" s="151"/>
      <c r="AB13" s="151" t="s">
        <v>121</v>
      </c>
      <c r="AC13" s="151"/>
      <c r="AD13" s="151"/>
      <c r="AE13" s="151"/>
      <c r="AF13" s="151"/>
      <c r="AG13" s="151"/>
      <c r="AH13" s="151" t="s">
        <v>121</v>
      </c>
      <c r="AI13" s="151"/>
      <c r="AJ13" s="151"/>
      <c r="AK13" s="151"/>
      <c r="AL13" s="151"/>
      <c r="AM13" s="151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4"/>
      <c r="BP13" s="164"/>
      <c r="BQ13" s="164"/>
      <c r="BR13" s="164"/>
      <c r="BS13" s="164"/>
      <c r="BT13" s="164"/>
      <c r="BU13" s="164"/>
    </row>
    <row r="14" spans="1:73" ht="54.75" customHeight="1" x14ac:dyDescent="0.25">
      <c r="A14" s="148"/>
      <c r="B14" s="148"/>
      <c r="C14" s="148"/>
      <c r="D14" s="13" t="s">
        <v>32</v>
      </c>
      <c r="E14" s="13" t="s">
        <v>209</v>
      </c>
      <c r="F14" s="13" t="s">
        <v>210</v>
      </c>
      <c r="G14" s="13" t="s">
        <v>211</v>
      </c>
      <c r="H14" s="13" t="s">
        <v>212</v>
      </c>
      <c r="I14" s="13" t="s">
        <v>213</v>
      </c>
      <c r="J14" s="13" t="s">
        <v>32</v>
      </c>
      <c r="K14" s="13" t="s">
        <v>209</v>
      </c>
      <c r="L14" s="13" t="s">
        <v>210</v>
      </c>
      <c r="M14" s="13" t="s">
        <v>211</v>
      </c>
      <c r="N14" s="13" t="s">
        <v>212</v>
      </c>
      <c r="O14" s="13" t="s">
        <v>213</v>
      </c>
      <c r="P14" s="13" t="s">
        <v>32</v>
      </c>
      <c r="Q14" s="13" t="s">
        <v>209</v>
      </c>
      <c r="R14" s="13" t="s">
        <v>210</v>
      </c>
      <c r="S14" s="13" t="s">
        <v>211</v>
      </c>
      <c r="T14" s="13" t="s">
        <v>212</v>
      </c>
      <c r="U14" s="13" t="s">
        <v>213</v>
      </c>
      <c r="V14" s="13" t="s">
        <v>32</v>
      </c>
      <c r="W14" s="13" t="s">
        <v>209</v>
      </c>
      <c r="X14" s="13" t="s">
        <v>210</v>
      </c>
      <c r="Y14" s="13" t="s">
        <v>211</v>
      </c>
      <c r="Z14" s="13" t="s">
        <v>212</v>
      </c>
      <c r="AA14" s="13" t="s">
        <v>213</v>
      </c>
      <c r="AB14" s="13" t="s">
        <v>32</v>
      </c>
      <c r="AC14" s="13" t="s">
        <v>209</v>
      </c>
      <c r="AD14" s="13" t="s">
        <v>210</v>
      </c>
      <c r="AE14" s="13" t="s">
        <v>211</v>
      </c>
      <c r="AF14" s="13" t="s">
        <v>212</v>
      </c>
      <c r="AG14" s="13" t="s">
        <v>213</v>
      </c>
      <c r="AH14" s="13" t="s">
        <v>32</v>
      </c>
      <c r="AI14" s="13" t="s">
        <v>209</v>
      </c>
      <c r="AJ14" s="13" t="s">
        <v>210</v>
      </c>
      <c r="AK14" s="13" t="s">
        <v>211</v>
      </c>
      <c r="AL14" s="13" t="s">
        <v>212</v>
      </c>
      <c r="AM14" s="13" t="s">
        <v>213</v>
      </c>
      <c r="AT14" s="11"/>
      <c r="AU14" s="11"/>
      <c r="AV14" s="11"/>
      <c r="AW14" s="7"/>
      <c r="AX14" s="7"/>
      <c r="AY14" s="7"/>
      <c r="AZ14" s="11"/>
      <c r="BA14" s="11"/>
      <c r="BB14" s="11"/>
      <c r="BC14" s="11"/>
      <c r="BD14" s="7"/>
      <c r="BE14" s="7"/>
      <c r="BF14" s="7"/>
      <c r="BG14" s="11"/>
      <c r="BH14" s="11"/>
      <c r="BI14" s="11"/>
      <c r="BJ14" s="11"/>
      <c r="BK14" s="7"/>
      <c r="BL14" s="7"/>
      <c r="BM14" s="7"/>
      <c r="BN14" s="11"/>
      <c r="BO14" s="11"/>
      <c r="BP14" s="11"/>
      <c r="BQ14" s="11"/>
      <c r="BR14" s="7"/>
      <c r="BS14" s="7"/>
      <c r="BT14" s="7"/>
      <c r="BU14" s="11"/>
    </row>
    <row r="15" spans="1:73" x14ac:dyDescent="0.25">
      <c r="A15" s="48">
        <v>1</v>
      </c>
      <c r="B15" s="48">
        <v>2</v>
      </c>
      <c r="C15" s="48">
        <v>3</v>
      </c>
      <c r="D15" s="17" t="s">
        <v>38</v>
      </c>
      <c r="E15" s="17" t="s">
        <v>39</v>
      </c>
      <c r="F15" s="17" t="s">
        <v>40</v>
      </c>
      <c r="G15" s="17" t="s">
        <v>41</v>
      </c>
      <c r="H15" s="17" t="s">
        <v>42</v>
      </c>
      <c r="I15" s="17" t="s">
        <v>43</v>
      </c>
      <c r="J15" s="17" t="s">
        <v>60</v>
      </c>
      <c r="K15" s="17" t="s">
        <v>61</v>
      </c>
      <c r="L15" s="17" t="s">
        <v>62</v>
      </c>
      <c r="M15" s="17" t="s">
        <v>63</v>
      </c>
      <c r="N15" s="17" t="s">
        <v>64</v>
      </c>
      <c r="O15" s="17" t="s">
        <v>65</v>
      </c>
      <c r="P15" s="17" t="s">
        <v>67</v>
      </c>
      <c r="Q15" s="17" t="s">
        <v>68</v>
      </c>
      <c r="R15" s="17" t="s">
        <v>69</v>
      </c>
      <c r="S15" s="17" t="s">
        <v>70</v>
      </c>
      <c r="T15" s="17" t="s">
        <v>71</v>
      </c>
      <c r="U15" s="17" t="s">
        <v>72</v>
      </c>
      <c r="V15" s="17" t="s">
        <v>73</v>
      </c>
      <c r="W15" s="17" t="s">
        <v>74</v>
      </c>
      <c r="X15" s="17" t="s">
        <v>75</v>
      </c>
      <c r="Y15" s="17" t="s">
        <v>76</v>
      </c>
      <c r="Z15" s="17" t="s">
        <v>77</v>
      </c>
      <c r="AA15" s="17" t="s">
        <v>78</v>
      </c>
      <c r="AB15" s="17" t="s">
        <v>371</v>
      </c>
      <c r="AC15" s="17" t="s">
        <v>372</v>
      </c>
      <c r="AD15" s="17" t="s">
        <v>373</v>
      </c>
      <c r="AE15" s="17" t="s">
        <v>374</v>
      </c>
      <c r="AF15" s="17" t="s">
        <v>375</v>
      </c>
      <c r="AG15" s="17" t="s">
        <v>376</v>
      </c>
      <c r="AH15" s="17" t="s">
        <v>377</v>
      </c>
      <c r="AI15" s="17" t="s">
        <v>378</v>
      </c>
      <c r="AJ15" s="17" t="s">
        <v>379</v>
      </c>
      <c r="AK15" s="17" t="s">
        <v>380</v>
      </c>
      <c r="AL15" s="17" t="s">
        <v>381</v>
      </c>
      <c r="AM15" s="17" t="s">
        <v>382</v>
      </c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</row>
    <row r="16" spans="1:73" x14ac:dyDescent="0.25">
      <c r="A16" s="65" t="s">
        <v>241</v>
      </c>
      <c r="B16" s="66" t="s">
        <v>242</v>
      </c>
      <c r="C16" s="67" t="s">
        <v>243</v>
      </c>
      <c r="D16" s="78" t="s">
        <v>306</v>
      </c>
      <c r="E16" s="78" t="s">
        <v>306</v>
      </c>
      <c r="F16" s="78" t="s">
        <v>306</v>
      </c>
      <c r="G16" s="78" t="s">
        <v>306</v>
      </c>
      <c r="H16" s="78" t="s">
        <v>306</v>
      </c>
      <c r="I16" s="78" t="s">
        <v>306</v>
      </c>
      <c r="J16" s="78" t="s">
        <v>306</v>
      </c>
      <c r="K16" s="78" t="s">
        <v>306</v>
      </c>
      <c r="L16" s="78" t="s">
        <v>306</v>
      </c>
      <c r="M16" s="78" t="s">
        <v>306</v>
      </c>
      <c r="N16" s="78" t="s">
        <v>306</v>
      </c>
      <c r="O16" s="78" t="s">
        <v>306</v>
      </c>
      <c r="P16" s="78" t="s">
        <v>306</v>
      </c>
      <c r="Q16" s="78" t="s">
        <v>306</v>
      </c>
      <c r="R16" s="78" t="s">
        <v>306</v>
      </c>
      <c r="S16" s="78" t="s">
        <v>306</v>
      </c>
      <c r="T16" s="78" t="s">
        <v>306</v>
      </c>
      <c r="U16" s="78" t="s">
        <v>306</v>
      </c>
      <c r="V16" s="78" t="s">
        <v>306</v>
      </c>
      <c r="W16" s="78" t="s">
        <v>306</v>
      </c>
      <c r="X16" s="78" t="s">
        <v>306</v>
      </c>
      <c r="Y16" s="78" t="s">
        <v>306</v>
      </c>
      <c r="Z16" s="78" t="s">
        <v>306</v>
      </c>
      <c r="AA16" s="78" t="s">
        <v>306</v>
      </c>
      <c r="AB16" s="78" t="s">
        <v>306</v>
      </c>
      <c r="AC16" s="78" t="s">
        <v>306</v>
      </c>
      <c r="AD16" s="78" t="s">
        <v>306</v>
      </c>
      <c r="AE16" s="78" t="s">
        <v>306</v>
      </c>
      <c r="AF16" s="78" t="s">
        <v>306</v>
      </c>
      <c r="AG16" s="78" t="s">
        <v>306</v>
      </c>
      <c r="AH16" s="78" t="s">
        <v>306</v>
      </c>
      <c r="AI16" s="78" t="s">
        <v>306</v>
      </c>
      <c r="AJ16" s="78" t="s">
        <v>306</v>
      </c>
      <c r="AK16" s="78" t="s">
        <v>306</v>
      </c>
      <c r="AL16" s="78" t="s">
        <v>306</v>
      </c>
      <c r="AM16" s="78" t="s">
        <v>306</v>
      </c>
    </row>
    <row r="17" spans="1:48" ht="31.5" x14ac:dyDescent="0.25">
      <c r="A17" s="65" t="s">
        <v>138</v>
      </c>
      <c r="B17" s="68" t="s">
        <v>244</v>
      </c>
      <c r="C17" s="67" t="s">
        <v>243</v>
      </c>
      <c r="D17" s="78" t="s">
        <v>306</v>
      </c>
      <c r="E17" s="78" t="s">
        <v>306</v>
      </c>
      <c r="F17" s="78" t="s">
        <v>306</v>
      </c>
      <c r="G17" s="78" t="s">
        <v>306</v>
      </c>
      <c r="H17" s="78" t="s">
        <v>306</v>
      </c>
      <c r="I17" s="78" t="s">
        <v>306</v>
      </c>
      <c r="J17" s="78" t="s">
        <v>306</v>
      </c>
      <c r="K17" s="78" t="s">
        <v>306</v>
      </c>
      <c r="L17" s="78" t="s">
        <v>306</v>
      </c>
      <c r="M17" s="78" t="s">
        <v>306</v>
      </c>
      <c r="N17" s="78" t="s">
        <v>306</v>
      </c>
      <c r="O17" s="78" t="s">
        <v>306</v>
      </c>
      <c r="P17" s="78" t="s">
        <v>306</v>
      </c>
      <c r="Q17" s="78" t="s">
        <v>306</v>
      </c>
      <c r="R17" s="78" t="s">
        <v>306</v>
      </c>
      <c r="S17" s="78" t="s">
        <v>306</v>
      </c>
      <c r="T17" s="78" t="s">
        <v>306</v>
      </c>
      <c r="U17" s="78" t="s">
        <v>306</v>
      </c>
      <c r="V17" s="78" t="s">
        <v>306</v>
      </c>
      <c r="W17" s="78" t="s">
        <v>306</v>
      </c>
      <c r="X17" s="78" t="s">
        <v>306</v>
      </c>
      <c r="Y17" s="78" t="s">
        <v>306</v>
      </c>
      <c r="Z17" s="78" t="s">
        <v>306</v>
      </c>
      <c r="AA17" s="78" t="s">
        <v>306</v>
      </c>
      <c r="AB17" s="78" t="s">
        <v>306</v>
      </c>
      <c r="AC17" s="78" t="s">
        <v>306</v>
      </c>
      <c r="AD17" s="78" t="s">
        <v>306</v>
      </c>
      <c r="AE17" s="78" t="s">
        <v>306</v>
      </c>
      <c r="AF17" s="78" t="s">
        <v>306</v>
      </c>
      <c r="AG17" s="78" t="s">
        <v>306</v>
      </c>
      <c r="AH17" s="78" t="s">
        <v>306</v>
      </c>
      <c r="AI17" s="78" t="s">
        <v>306</v>
      </c>
      <c r="AJ17" s="78" t="s">
        <v>306</v>
      </c>
      <c r="AK17" s="78" t="s">
        <v>306</v>
      </c>
      <c r="AL17" s="78" t="s">
        <v>306</v>
      </c>
      <c r="AM17" s="78" t="s">
        <v>306</v>
      </c>
    </row>
    <row r="18" spans="1:48" ht="31.5" x14ac:dyDescent="0.25">
      <c r="A18" s="65" t="s">
        <v>142</v>
      </c>
      <c r="B18" s="68" t="s">
        <v>245</v>
      </c>
      <c r="C18" s="67" t="s">
        <v>243</v>
      </c>
      <c r="D18" s="78" t="s">
        <v>306</v>
      </c>
      <c r="E18" s="78" t="s">
        <v>306</v>
      </c>
      <c r="F18" s="78" t="s">
        <v>306</v>
      </c>
      <c r="G18" s="78" t="s">
        <v>306</v>
      </c>
      <c r="H18" s="78" t="s">
        <v>306</v>
      </c>
      <c r="I18" s="78" t="s">
        <v>306</v>
      </c>
      <c r="J18" s="78" t="s">
        <v>306</v>
      </c>
      <c r="K18" s="78" t="s">
        <v>306</v>
      </c>
      <c r="L18" s="78" t="s">
        <v>306</v>
      </c>
      <c r="M18" s="78" t="s">
        <v>306</v>
      </c>
      <c r="N18" s="78" t="s">
        <v>306</v>
      </c>
      <c r="O18" s="78" t="s">
        <v>306</v>
      </c>
      <c r="P18" s="78" t="s">
        <v>306</v>
      </c>
      <c r="Q18" s="78" t="s">
        <v>306</v>
      </c>
      <c r="R18" s="78" t="s">
        <v>306</v>
      </c>
      <c r="S18" s="78" t="s">
        <v>306</v>
      </c>
      <c r="T18" s="78" t="s">
        <v>306</v>
      </c>
      <c r="U18" s="78" t="s">
        <v>306</v>
      </c>
      <c r="V18" s="78" t="s">
        <v>306</v>
      </c>
      <c r="W18" s="78" t="s">
        <v>306</v>
      </c>
      <c r="X18" s="78" t="s">
        <v>306</v>
      </c>
      <c r="Y18" s="78" t="s">
        <v>306</v>
      </c>
      <c r="Z18" s="78" t="s">
        <v>306</v>
      </c>
      <c r="AA18" s="78" t="s">
        <v>306</v>
      </c>
      <c r="AB18" s="78" t="s">
        <v>306</v>
      </c>
      <c r="AC18" s="78" t="s">
        <v>306</v>
      </c>
      <c r="AD18" s="78" t="s">
        <v>306</v>
      </c>
      <c r="AE18" s="78" t="s">
        <v>306</v>
      </c>
      <c r="AF18" s="78" t="s">
        <v>306</v>
      </c>
      <c r="AG18" s="78" t="s">
        <v>306</v>
      </c>
      <c r="AH18" s="78" t="s">
        <v>306</v>
      </c>
      <c r="AI18" s="78" t="s">
        <v>306</v>
      </c>
      <c r="AJ18" s="78" t="s">
        <v>306</v>
      </c>
      <c r="AK18" s="78" t="s">
        <v>306</v>
      </c>
      <c r="AL18" s="78" t="s">
        <v>306</v>
      </c>
      <c r="AM18" s="78" t="s">
        <v>306</v>
      </c>
      <c r="AN18" s="59"/>
      <c r="AO18" s="59"/>
      <c r="AP18" s="59"/>
      <c r="AQ18" s="59"/>
      <c r="AR18" s="59"/>
      <c r="AS18" s="59"/>
      <c r="AT18" s="59"/>
      <c r="AU18" s="59"/>
      <c r="AV18" s="59"/>
    </row>
    <row r="19" spans="1:48" ht="31.5" x14ac:dyDescent="0.25">
      <c r="A19" s="65" t="s">
        <v>162</v>
      </c>
      <c r="B19" s="68" t="s">
        <v>246</v>
      </c>
      <c r="C19" s="67" t="s">
        <v>243</v>
      </c>
      <c r="D19" s="78" t="s">
        <v>306</v>
      </c>
      <c r="E19" s="78" t="s">
        <v>306</v>
      </c>
      <c r="F19" s="78" t="s">
        <v>306</v>
      </c>
      <c r="G19" s="78" t="s">
        <v>306</v>
      </c>
      <c r="H19" s="78" t="s">
        <v>306</v>
      </c>
      <c r="I19" s="78" t="s">
        <v>306</v>
      </c>
      <c r="J19" s="78" t="s">
        <v>306</v>
      </c>
      <c r="K19" s="78" t="s">
        <v>306</v>
      </c>
      <c r="L19" s="78" t="s">
        <v>306</v>
      </c>
      <c r="M19" s="78" t="s">
        <v>306</v>
      </c>
      <c r="N19" s="78" t="s">
        <v>306</v>
      </c>
      <c r="O19" s="78" t="s">
        <v>306</v>
      </c>
      <c r="P19" s="78" t="s">
        <v>306</v>
      </c>
      <c r="Q19" s="78" t="s">
        <v>306</v>
      </c>
      <c r="R19" s="78" t="s">
        <v>306</v>
      </c>
      <c r="S19" s="78" t="s">
        <v>306</v>
      </c>
      <c r="T19" s="78" t="s">
        <v>306</v>
      </c>
      <c r="U19" s="78" t="s">
        <v>306</v>
      </c>
      <c r="V19" s="78" t="s">
        <v>306</v>
      </c>
      <c r="W19" s="78" t="s">
        <v>306</v>
      </c>
      <c r="X19" s="78" t="s">
        <v>306</v>
      </c>
      <c r="Y19" s="78" t="s">
        <v>306</v>
      </c>
      <c r="Z19" s="78" t="s">
        <v>306</v>
      </c>
      <c r="AA19" s="78" t="s">
        <v>306</v>
      </c>
      <c r="AB19" s="78" t="s">
        <v>306</v>
      </c>
      <c r="AC19" s="78" t="s">
        <v>306</v>
      </c>
      <c r="AD19" s="78" t="s">
        <v>306</v>
      </c>
      <c r="AE19" s="78" t="s">
        <v>306</v>
      </c>
      <c r="AF19" s="78" t="s">
        <v>306</v>
      </c>
      <c r="AG19" s="78" t="s">
        <v>306</v>
      </c>
      <c r="AH19" s="78" t="s">
        <v>306</v>
      </c>
      <c r="AI19" s="78" t="s">
        <v>306</v>
      </c>
      <c r="AJ19" s="78" t="s">
        <v>306</v>
      </c>
      <c r="AK19" s="78" t="s">
        <v>306</v>
      </c>
      <c r="AL19" s="78" t="s">
        <v>306</v>
      </c>
      <c r="AM19" s="78" t="s">
        <v>306</v>
      </c>
      <c r="AN19" s="59"/>
      <c r="AO19" s="59"/>
      <c r="AP19" s="59"/>
      <c r="AQ19" s="59"/>
      <c r="AR19" s="59"/>
      <c r="AS19" s="59"/>
      <c r="AT19" s="59"/>
      <c r="AU19" s="59"/>
      <c r="AV19" s="59"/>
    </row>
    <row r="20" spans="1:48" x14ac:dyDescent="0.25">
      <c r="A20" s="65" t="s">
        <v>247</v>
      </c>
      <c r="B20" s="69" t="s">
        <v>248</v>
      </c>
      <c r="C20" s="67" t="s">
        <v>243</v>
      </c>
      <c r="D20" s="78" t="s">
        <v>306</v>
      </c>
      <c r="E20" s="78" t="s">
        <v>306</v>
      </c>
      <c r="F20" s="78" t="s">
        <v>306</v>
      </c>
      <c r="G20" s="78" t="s">
        <v>306</v>
      </c>
      <c r="H20" s="78" t="s">
        <v>306</v>
      </c>
      <c r="I20" s="78" t="s">
        <v>306</v>
      </c>
      <c r="J20" s="78" t="s">
        <v>306</v>
      </c>
      <c r="K20" s="78" t="s">
        <v>306</v>
      </c>
      <c r="L20" s="78" t="s">
        <v>306</v>
      </c>
      <c r="M20" s="78" t="s">
        <v>306</v>
      </c>
      <c r="N20" s="78" t="s">
        <v>306</v>
      </c>
      <c r="O20" s="78" t="s">
        <v>306</v>
      </c>
      <c r="P20" s="78" t="s">
        <v>306</v>
      </c>
      <c r="Q20" s="78" t="s">
        <v>306</v>
      </c>
      <c r="R20" s="78" t="s">
        <v>306</v>
      </c>
      <c r="S20" s="78" t="s">
        <v>306</v>
      </c>
      <c r="T20" s="78" t="s">
        <v>306</v>
      </c>
      <c r="U20" s="78" t="s">
        <v>306</v>
      </c>
      <c r="V20" s="78" t="s">
        <v>306</v>
      </c>
      <c r="W20" s="78" t="s">
        <v>306</v>
      </c>
      <c r="X20" s="78" t="s">
        <v>306</v>
      </c>
      <c r="Y20" s="78" t="s">
        <v>306</v>
      </c>
      <c r="Z20" s="78" t="s">
        <v>306</v>
      </c>
      <c r="AA20" s="78" t="s">
        <v>306</v>
      </c>
      <c r="AB20" s="78" t="s">
        <v>306</v>
      </c>
      <c r="AC20" s="78" t="s">
        <v>306</v>
      </c>
      <c r="AD20" s="78" t="s">
        <v>306</v>
      </c>
      <c r="AE20" s="78" t="s">
        <v>306</v>
      </c>
      <c r="AF20" s="78" t="s">
        <v>306</v>
      </c>
      <c r="AG20" s="78" t="s">
        <v>306</v>
      </c>
      <c r="AH20" s="78" t="s">
        <v>306</v>
      </c>
      <c r="AI20" s="78" t="s">
        <v>306</v>
      </c>
      <c r="AJ20" s="78" t="s">
        <v>306</v>
      </c>
      <c r="AK20" s="78" t="s">
        <v>306</v>
      </c>
      <c r="AL20" s="78" t="s">
        <v>306</v>
      </c>
      <c r="AM20" s="78" t="s">
        <v>306</v>
      </c>
      <c r="AN20" s="37"/>
      <c r="AO20" s="37"/>
      <c r="AP20" s="37"/>
    </row>
    <row r="21" spans="1:48" x14ac:dyDescent="0.25">
      <c r="A21" s="65" t="s">
        <v>249</v>
      </c>
      <c r="B21" s="70" t="s">
        <v>250</v>
      </c>
      <c r="C21" s="67" t="s">
        <v>243</v>
      </c>
      <c r="D21" s="78" t="s">
        <v>306</v>
      </c>
      <c r="E21" s="78" t="s">
        <v>306</v>
      </c>
      <c r="F21" s="78" t="s">
        <v>306</v>
      </c>
      <c r="G21" s="78" t="s">
        <v>306</v>
      </c>
      <c r="H21" s="78" t="s">
        <v>306</v>
      </c>
      <c r="I21" s="78" t="s">
        <v>306</v>
      </c>
      <c r="J21" s="78" t="s">
        <v>306</v>
      </c>
      <c r="K21" s="78" t="s">
        <v>306</v>
      </c>
      <c r="L21" s="78" t="s">
        <v>306</v>
      </c>
      <c r="M21" s="78" t="s">
        <v>306</v>
      </c>
      <c r="N21" s="78" t="s">
        <v>306</v>
      </c>
      <c r="O21" s="78" t="s">
        <v>306</v>
      </c>
      <c r="P21" s="78" t="s">
        <v>306</v>
      </c>
      <c r="Q21" s="78" t="s">
        <v>306</v>
      </c>
      <c r="R21" s="78" t="s">
        <v>306</v>
      </c>
      <c r="S21" s="78" t="s">
        <v>306</v>
      </c>
      <c r="T21" s="78" t="s">
        <v>306</v>
      </c>
      <c r="U21" s="78" t="s">
        <v>306</v>
      </c>
      <c r="V21" s="78" t="s">
        <v>306</v>
      </c>
      <c r="W21" s="78" t="s">
        <v>306</v>
      </c>
      <c r="X21" s="78" t="s">
        <v>306</v>
      </c>
      <c r="Y21" s="78" t="s">
        <v>306</v>
      </c>
      <c r="Z21" s="78" t="s">
        <v>306</v>
      </c>
      <c r="AA21" s="78" t="s">
        <v>306</v>
      </c>
      <c r="AB21" s="78" t="s">
        <v>306</v>
      </c>
      <c r="AC21" s="78" t="s">
        <v>306</v>
      </c>
      <c r="AD21" s="78" t="s">
        <v>306</v>
      </c>
      <c r="AE21" s="78" t="s">
        <v>306</v>
      </c>
      <c r="AF21" s="78" t="s">
        <v>306</v>
      </c>
      <c r="AG21" s="78" t="s">
        <v>306</v>
      </c>
      <c r="AH21" s="78" t="s">
        <v>306</v>
      </c>
      <c r="AI21" s="78" t="s">
        <v>306</v>
      </c>
      <c r="AJ21" s="78" t="s">
        <v>306</v>
      </c>
      <c r="AK21" s="78" t="s">
        <v>306</v>
      </c>
      <c r="AL21" s="78" t="s">
        <v>306</v>
      </c>
      <c r="AM21" s="78" t="s">
        <v>306</v>
      </c>
    </row>
    <row r="22" spans="1:48" ht="31.5" x14ac:dyDescent="0.25">
      <c r="A22" s="65" t="s">
        <v>251</v>
      </c>
      <c r="B22" s="71" t="s">
        <v>252</v>
      </c>
      <c r="C22" s="67" t="s">
        <v>243</v>
      </c>
      <c r="D22" s="78" t="s">
        <v>306</v>
      </c>
      <c r="E22" s="78" t="s">
        <v>306</v>
      </c>
      <c r="F22" s="78" t="s">
        <v>306</v>
      </c>
      <c r="G22" s="78" t="s">
        <v>306</v>
      </c>
      <c r="H22" s="78" t="s">
        <v>306</v>
      </c>
      <c r="I22" s="78" t="s">
        <v>306</v>
      </c>
      <c r="J22" s="78" t="s">
        <v>306</v>
      </c>
      <c r="K22" s="78" t="s">
        <v>306</v>
      </c>
      <c r="L22" s="78" t="s">
        <v>306</v>
      </c>
      <c r="M22" s="78" t="s">
        <v>306</v>
      </c>
      <c r="N22" s="78" t="s">
        <v>306</v>
      </c>
      <c r="O22" s="78" t="s">
        <v>306</v>
      </c>
      <c r="P22" s="78" t="s">
        <v>306</v>
      </c>
      <c r="Q22" s="78" t="s">
        <v>306</v>
      </c>
      <c r="R22" s="78" t="s">
        <v>306</v>
      </c>
      <c r="S22" s="78" t="s">
        <v>306</v>
      </c>
      <c r="T22" s="78" t="s">
        <v>306</v>
      </c>
      <c r="U22" s="78" t="s">
        <v>306</v>
      </c>
      <c r="V22" s="78" t="s">
        <v>306</v>
      </c>
      <c r="W22" s="78" t="s">
        <v>306</v>
      </c>
      <c r="X22" s="78" t="s">
        <v>306</v>
      </c>
      <c r="Y22" s="78" t="s">
        <v>306</v>
      </c>
      <c r="Z22" s="78" t="s">
        <v>306</v>
      </c>
      <c r="AA22" s="78" t="s">
        <v>306</v>
      </c>
      <c r="AB22" s="78" t="s">
        <v>306</v>
      </c>
      <c r="AC22" s="78" t="s">
        <v>306</v>
      </c>
      <c r="AD22" s="78" t="s">
        <v>306</v>
      </c>
      <c r="AE22" s="78" t="s">
        <v>306</v>
      </c>
      <c r="AF22" s="78" t="s">
        <v>306</v>
      </c>
      <c r="AG22" s="78" t="s">
        <v>306</v>
      </c>
      <c r="AH22" s="78" t="s">
        <v>306</v>
      </c>
      <c r="AI22" s="78" t="s">
        <v>306</v>
      </c>
      <c r="AJ22" s="78" t="s">
        <v>306</v>
      </c>
      <c r="AK22" s="78" t="s">
        <v>306</v>
      </c>
      <c r="AL22" s="78" t="s">
        <v>306</v>
      </c>
      <c r="AM22" s="78" t="s">
        <v>306</v>
      </c>
      <c r="AN22" s="37"/>
      <c r="AO22" s="37"/>
      <c r="AP22" s="37"/>
    </row>
    <row r="23" spans="1:48" x14ac:dyDescent="0.25">
      <c r="A23" s="65" t="s">
        <v>253</v>
      </c>
      <c r="B23" s="71" t="s">
        <v>254</v>
      </c>
      <c r="C23" s="67" t="s">
        <v>243</v>
      </c>
      <c r="D23" s="78" t="s">
        <v>306</v>
      </c>
      <c r="E23" s="78" t="s">
        <v>306</v>
      </c>
      <c r="F23" s="78" t="s">
        <v>306</v>
      </c>
      <c r="G23" s="78" t="s">
        <v>306</v>
      </c>
      <c r="H23" s="78" t="s">
        <v>306</v>
      </c>
      <c r="I23" s="78" t="s">
        <v>306</v>
      </c>
      <c r="J23" s="78" t="s">
        <v>306</v>
      </c>
      <c r="K23" s="78" t="s">
        <v>306</v>
      </c>
      <c r="L23" s="78" t="s">
        <v>306</v>
      </c>
      <c r="M23" s="78" t="s">
        <v>306</v>
      </c>
      <c r="N23" s="78" t="s">
        <v>306</v>
      </c>
      <c r="O23" s="78" t="s">
        <v>306</v>
      </c>
      <c r="P23" s="78" t="s">
        <v>306</v>
      </c>
      <c r="Q23" s="78" t="s">
        <v>306</v>
      </c>
      <c r="R23" s="78" t="s">
        <v>306</v>
      </c>
      <c r="S23" s="78" t="s">
        <v>306</v>
      </c>
      <c r="T23" s="78" t="s">
        <v>306</v>
      </c>
      <c r="U23" s="78" t="s">
        <v>306</v>
      </c>
      <c r="V23" s="78" t="s">
        <v>306</v>
      </c>
      <c r="W23" s="78" t="s">
        <v>306</v>
      </c>
      <c r="X23" s="78" t="s">
        <v>306</v>
      </c>
      <c r="Y23" s="78" t="s">
        <v>306</v>
      </c>
      <c r="Z23" s="78" t="s">
        <v>306</v>
      </c>
      <c r="AA23" s="78" t="s">
        <v>306</v>
      </c>
      <c r="AB23" s="78" t="s">
        <v>306</v>
      </c>
      <c r="AC23" s="78" t="s">
        <v>306</v>
      </c>
      <c r="AD23" s="78" t="s">
        <v>306</v>
      </c>
      <c r="AE23" s="78" t="s">
        <v>306</v>
      </c>
      <c r="AF23" s="78" t="s">
        <v>306</v>
      </c>
      <c r="AG23" s="78" t="s">
        <v>306</v>
      </c>
      <c r="AH23" s="78" t="s">
        <v>306</v>
      </c>
      <c r="AI23" s="78" t="s">
        <v>306</v>
      </c>
      <c r="AJ23" s="78" t="s">
        <v>306</v>
      </c>
      <c r="AK23" s="78" t="s">
        <v>306</v>
      </c>
      <c r="AL23" s="78" t="s">
        <v>306</v>
      </c>
      <c r="AM23" s="78" t="s">
        <v>306</v>
      </c>
    </row>
    <row r="24" spans="1:48" ht="31.5" x14ac:dyDescent="0.25">
      <c r="A24" s="65" t="s">
        <v>255</v>
      </c>
      <c r="B24" s="70" t="s">
        <v>256</v>
      </c>
      <c r="C24" s="67" t="s">
        <v>243</v>
      </c>
      <c r="D24" s="78" t="s">
        <v>306</v>
      </c>
      <c r="E24" s="78" t="s">
        <v>306</v>
      </c>
      <c r="F24" s="78" t="s">
        <v>306</v>
      </c>
      <c r="G24" s="78" t="s">
        <v>306</v>
      </c>
      <c r="H24" s="78" t="s">
        <v>306</v>
      </c>
      <c r="I24" s="78" t="s">
        <v>306</v>
      </c>
      <c r="J24" s="78" t="s">
        <v>306</v>
      </c>
      <c r="K24" s="78" t="s">
        <v>306</v>
      </c>
      <c r="L24" s="78" t="s">
        <v>306</v>
      </c>
      <c r="M24" s="78" t="s">
        <v>306</v>
      </c>
      <c r="N24" s="78" t="s">
        <v>306</v>
      </c>
      <c r="O24" s="78" t="s">
        <v>306</v>
      </c>
      <c r="P24" s="78" t="s">
        <v>306</v>
      </c>
      <c r="Q24" s="78" t="s">
        <v>306</v>
      </c>
      <c r="R24" s="78" t="s">
        <v>306</v>
      </c>
      <c r="S24" s="78" t="s">
        <v>306</v>
      </c>
      <c r="T24" s="78" t="s">
        <v>306</v>
      </c>
      <c r="U24" s="78" t="s">
        <v>306</v>
      </c>
      <c r="V24" s="78" t="s">
        <v>306</v>
      </c>
      <c r="W24" s="78" t="s">
        <v>306</v>
      </c>
      <c r="X24" s="78" t="s">
        <v>306</v>
      </c>
      <c r="Y24" s="78" t="s">
        <v>306</v>
      </c>
      <c r="Z24" s="78" t="s">
        <v>306</v>
      </c>
      <c r="AA24" s="78" t="s">
        <v>306</v>
      </c>
      <c r="AB24" s="78" t="s">
        <v>306</v>
      </c>
      <c r="AC24" s="78" t="s">
        <v>306</v>
      </c>
      <c r="AD24" s="78" t="s">
        <v>306</v>
      </c>
      <c r="AE24" s="78" t="s">
        <v>306</v>
      </c>
      <c r="AF24" s="78" t="s">
        <v>306</v>
      </c>
      <c r="AG24" s="78" t="s">
        <v>306</v>
      </c>
      <c r="AH24" s="78" t="s">
        <v>306</v>
      </c>
      <c r="AI24" s="78" t="s">
        <v>306</v>
      </c>
      <c r="AJ24" s="78" t="s">
        <v>306</v>
      </c>
      <c r="AK24" s="78" t="s">
        <v>306</v>
      </c>
      <c r="AL24" s="78" t="s">
        <v>306</v>
      </c>
      <c r="AM24" s="78" t="s">
        <v>306</v>
      </c>
    </row>
    <row r="25" spans="1:48" x14ac:dyDescent="0.25">
      <c r="A25" s="65" t="s">
        <v>257</v>
      </c>
      <c r="B25" s="70" t="s">
        <v>258</v>
      </c>
      <c r="C25" s="67" t="s">
        <v>243</v>
      </c>
      <c r="D25" s="78" t="s">
        <v>306</v>
      </c>
      <c r="E25" s="78" t="s">
        <v>306</v>
      </c>
      <c r="F25" s="78" t="s">
        <v>306</v>
      </c>
      <c r="G25" s="78" t="s">
        <v>306</v>
      </c>
      <c r="H25" s="78" t="s">
        <v>306</v>
      </c>
      <c r="I25" s="78" t="s">
        <v>306</v>
      </c>
      <c r="J25" s="78" t="s">
        <v>306</v>
      </c>
      <c r="K25" s="78" t="s">
        <v>306</v>
      </c>
      <c r="L25" s="78" t="s">
        <v>306</v>
      </c>
      <c r="M25" s="78" t="s">
        <v>306</v>
      </c>
      <c r="N25" s="78" t="s">
        <v>306</v>
      </c>
      <c r="O25" s="78" t="s">
        <v>306</v>
      </c>
      <c r="P25" s="78" t="s">
        <v>306</v>
      </c>
      <c r="Q25" s="78" t="s">
        <v>306</v>
      </c>
      <c r="R25" s="78" t="s">
        <v>306</v>
      </c>
      <c r="S25" s="78" t="s">
        <v>306</v>
      </c>
      <c r="T25" s="78" t="s">
        <v>306</v>
      </c>
      <c r="U25" s="78" t="s">
        <v>306</v>
      </c>
      <c r="V25" s="78" t="s">
        <v>306</v>
      </c>
      <c r="W25" s="78" t="s">
        <v>306</v>
      </c>
      <c r="X25" s="78" t="s">
        <v>306</v>
      </c>
      <c r="Y25" s="78" t="s">
        <v>306</v>
      </c>
      <c r="Z25" s="78" t="s">
        <v>306</v>
      </c>
      <c r="AA25" s="78" t="s">
        <v>306</v>
      </c>
      <c r="AB25" s="78" t="s">
        <v>306</v>
      </c>
      <c r="AC25" s="78" t="s">
        <v>306</v>
      </c>
      <c r="AD25" s="78" t="s">
        <v>306</v>
      </c>
      <c r="AE25" s="78" t="s">
        <v>306</v>
      </c>
      <c r="AF25" s="78" t="s">
        <v>306</v>
      </c>
      <c r="AG25" s="78" t="s">
        <v>306</v>
      </c>
      <c r="AH25" s="78" t="s">
        <v>306</v>
      </c>
      <c r="AI25" s="78" t="s">
        <v>306</v>
      </c>
      <c r="AJ25" s="78" t="s">
        <v>306</v>
      </c>
      <c r="AK25" s="78" t="s">
        <v>306</v>
      </c>
      <c r="AL25" s="78" t="s">
        <v>306</v>
      </c>
      <c r="AM25" s="78" t="s">
        <v>306</v>
      </c>
    </row>
    <row r="26" spans="1:48" ht="31.5" x14ac:dyDescent="0.25">
      <c r="A26" s="65" t="s">
        <v>259</v>
      </c>
      <c r="B26" s="69" t="s">
        <v>260</v>
      </c>
      <c r="C26" s="67" t="s">
        <v>243</v>
      </c>
      <c r="D26" s="78" t="s">
        <v>306</v>
      </c>
      <c r="E26" s="78" t="s">
        <v>306</v>
      </c>
      <c r="F26" s="78" t="s">
        <v>306</v>
      </c>
      <c r="G26" s="78" t="s">
        <v>306</v>
      </c>
      <c r="H26" s="78" t="s">
        <v>306</v>
      </c>
      <c r="I26" s="78" t="s">
        <v>306</v>
      </c>
      <c r="J26" s="78" t="s">
        <v>306</v>
      </c>
      <c r="K26" s="78" t="s">
        <v>306</v>
      </c>
      <c r="L26" s="78" t="s">
        <v>306</v>
      </c>
      <c r="M26" s="78" t="s">
        <v>306</v>
      </c>
      <c r="N26" s="78" t="s">
        <v>306</v>
      </c>
      <c r="O26" s="78" t="s">
        <v>306</v>
      </c>
      <c r="P26" s="78" t="s">
        <v>306</v>
      </c>
      <c r="Q26" s="78" t="s">
        <v>306</v>
      </c>
      <c r="R26" s="78" t="s">
        <v>306</v>
      </c>
      <c r="S26" s="78" t="s">
        <v>306</v>
      </c>
      <c r="T26" s="78" t="s">
        <v>306</v>
      </c>
      <c r="U26" s="78" t="s">
        <v>306</v>
      </c>
      <c r="V26" s="78" t="s">
        <v>306</v>
      </c>
      <c r="W26" s="78" t="s">
        <v>306</v>
      </c>
      <c r="X26" s="78" t="s">
        <v>306</v>
      </c>
      <c r="Y26" s="78" t="s">
        <v>306</v>
      </c>
      <c r="Z26" s="78" t="s">
        <v>306</v>
      </c>
      <c r="AA26" s="78" t="s">
        <v>306</v>
      </c>
      <c r="AB26" s="78" t="s">
        <v>306</v>
      </c>
      <c r="AC26" s="78" t="s">
        <v>306</v>
      </c>
      <c r="AD26" s="78" t="s">
        <v>306</v>
      </c>
      <c r="AE26" s="78" t="s">
        <v>306</v>
      </c>
      <c r="AF26" s="78" t="s">
        <v>306</v>
      </c>
      <c r="AG26" s="78" t="s">
        <v>306</v>
      </c>
      <c r="AH26" s="78" t="s">
        <v>306</v>
      </c>
      <c r="AI26" s="78" t="s">
        <v>306</v>
      </c>
      <c r="AJ26" s="78" t="s">
        <v>306</v>
      </c>
      <c r="AK26" s="78" t="s">
        <v>306</v>
      </c>
      <c r="AL26" s="78" t="s">
        <v>306</v>
      </c>
      <c r="AM26" s="78" t="s">
        <v>306</v>
      </c>
    </row>
    <row r="27" spans="1:48" ht="31.5" x14ac:dyDescent="0.25">
      <c r="A27" s="65" t="s">
        <v>261</v>
      </c>
      <c r="B27" s="70" t="s">
        <v>262</v>
      </c>
      <c r="C27" s="67" t="s">
        <v>243</v>
      </c>
      <c r="D27" s="78" t="s">
        <v>306</v>
      </c>
      <c r="E27" s="78" t="s">
        <v>306</v>
      </c>
      <c r="F27" s="78" t="s">
        <v>306</v>
      </c>
      <c r="G27" s="78" t="s">
        <v>306</v>
      </c>
      <c r="H27" s="78" t="s">
        <v>306</v>
      </c>
      <c r="I27" s="78" t="s">
        <v>306</v>
      </c>
      <c r="J27" s="78" t="s">
        <v>306</v>
      </c>
      <c r="K27" s="78" t="s">
        <v>306</v>
      </c>
      <c r="L27" s="78" t="s">
        <v>306</v>
      </c>
      <c r="M27" s="78" t="s">
        <v>306</v>
      </c>
      <c r="N27" s="78" t="s">
        <v>306</v>
      </c>
      <c r="O27" s="78" t="s">
        <v>306</v>
      </c>
      <c r="P27" s="78" t="s">
        <v>306</v>
      </c>
      <c r="Q27" s="78" t="s">
        <v>306</v>
      </c>
      <c r="R27" s="78" t="s">
        <v>306</v>
      </c>
      <c r="S27" s="78" t="s">
        <v>306</v>
      </c>
      <c r="T27" s="78" t="s">
        <v>306</v>
      </c>
      <c r="U27" s="78" t="s">
        <v>306</v>
      </c>
      <c r="V27" s="78" t="s">
        <v>306</v>
      </c>
      <c r="W27" s="78" t="s">
        <v>306</v>
      </c>
      <c r="X27" s="78" t="s">
        <v>306</v>
      </c>
      <c r="Y27" s="78" t="s">
        <v>306</v>
      </c>
      <c r="Z27" s="78" t="s">
        <v>306</v>
      </c>
      <c r="AA27" s="78" t="s">
        <v>306</v>
      </c>
      <c r="AB27" s="78" t="s">
        <v>306</v>
      </c>
      <c r="AC27" s="78" t="s">
        <v>306</v>
      </c>
      <c r="AD27" s="78" t="s">
        <v>306</v>
      </c>
      <c r="AE27" s="78" t="s">
        <v>306</v>
      </c>
      <c r="AF27" s="78" t="s">
        <v>306</v>
      </c>
      <c r="AG27" s="78" t="s">
        <v>306</v>
      </c>
      <c r="AH27" s="78" t="s">
        <v>306</v>
      </c>
      <c r="AI27" s="78" t="s">
        <v>306</v>
      </c>
      <c r="AJ27" s="78" t="s">
        <v>306</v>
      </c>
      <c r="AK27" s="78" t="s">
        <v>306</v>
      </c>
      <c r="AL27" s="78" t="s">
        <v>306</v>
      </c>
      <c r="AM27" s="78" t="s">
        <v>306</v>
      </c>
    </row>
    <row r="28" spans="1:48" ht="31.5" x14ac:dyDescent="0.25">
      <c r="A28" s="65" t="s">
        <v>263</v>
      </c>
      <c r="B28" s="71" t="s">
        <v>264</v>
      </c>
      <c r="C28" s="67" t="s">
        <v>243</v>
      </c>
      <c r="D28" s="78" t="s">
        <v>306</v>
      </c>
      <c r="E28" s="78" t="s">
        <v>306</v>
      </c>
      <c r="F28" s="78" t="s">
        <v>306</v>
      </c>
      <c r="G28" s="78" t="s">
        <v>306</v>
      </c>
      <c r="H28" s="78" t="s">
        <v>306</v>
      </c>
      <c r="I28" s="78" t="s">
        <v>306</v>
      </c>
      <c r="J28" s="78" t="s">
        <v>306</v>
      </c>
      <c r="K28" s="78" t="s">
        <v>306</v>
      </c>
      <c r="L28" s="78" t="s">
        <v>306</v>
      </c>
      <c r="M28" s="78" t="s">
        <v>306</v>
      </c>
      <c r="N28" s="78" t="s">
        <v>306</v>
      </c>
      <c r="O28" s="78" t="s">
        <v>306</v>
      </c>
      <c r="P28" s="78" t="s">
        <v>306</v>
      </c>
      <c r="Q28" s="78" t="s">
        <v>306</v>
      </c>
      <c r="R28" s="78" t="s">
        <v>306</v>
      </c>
      <c r="S28" s="78" t="s">
        <v>306</v>
      </c>
      <c r="T28" s="78" t="s">
        <v>306</v>
      </c>
      <c r="U28" s="78" t="s">
        <v>306</v>
      </c>
      <c r="V28" s="78" t="s">
        <v>306</v>
      </c>
      <c r="W28" s="78" t="s">
        <v>306</v>
      </c>
      <c r="X28" s="78" t="s">
        <v>306</v>
      </c>
      <c r="Y28" s="78" t="s">
        <v>306</v>
      </c>
      <c r="Z28" s="78" t="s">
        <v>306</v>
      </c>
      <c r="AA28" s="78" t="s">
        <v>306</v>
      </c>
      <c r="AB28" s="78" t="s">
        <v>306</v>
      </c>
      <c r="AC28" s="78" t="s">
        <v>306</v>
      </c>
      <c r="AD28" s="78" t="s">
        <v>306</v>
      </c>
      <c r="AE28" s="78" t="s">
        <v>306</v>
      </c>
      <c r="AF28" s="78" t="s">
        <v>306</v>
      </c>
      <c r="AG28" s="78" t="s">
        <v>306</v>
      </c>
      <c r="AH28" s="78" t="s">
        <v>306</v>
      </c>
      <c r="AI28" s="78" t="s">
        <v>306</v>
      </c>
      <c r="AJ28" s="78" t="s">
        <v>306</v>
      </c>
      <c r="AK28" s="78" t="s">
        <v>306</v>
      </c>
      <c r="AL28" s="78" t="s">
        <v>306</v>
      </c>
      <c r="AM28" s="78" t="s">
        <v>306</v>
      </c>
    </row>
    <row r="29" spans="1:48" ht="31.5" x14ac:dyDescent="0.25">
      <c r="A29" s="65" t="s">
        <v>265</v>
      </c>
      <c r="B29" s="71" t="s">
        <v>266</v>
      </c>
      <c r="C29" s="67" t="s">
        <v>243</v>
      </c>
      <c r="D29" s="78" t="s">
        <v>306</v>
      </c>
      <c r="E29" s="78" t="s">
        <v>306</v>
      </c>
      <c r="F29" s="78" t="s">
        <v>306</v>
      </c>
      <c r="G29" s="78" t="s">
        <v>306</v>
      </c>
      <c r="H29" s="78" t="s">
        <v>306</v>
      </c>
      <c r="I29" s="78" t="s">
        <v>306</v>
      </c>
      <c r="J29" s="78" t="s">
        <v>306</v>
      </c>
      <c r="K29" s="78" t="s">
        <v>306</v>
      </c>
      <c r="L29" s="78" t="s">
        <v>306</v>
      </c>
      <c r="M29" s="78" t="s">
        <v>306</v>
      </c>
      <c r="N29" s="78" t="s">
        <v>306</v>
      </c>
      <c r="O29" s="78" t="s">
        <v>306</v>
      </c>
      <c r="P29" s="78" t="s">
        <v>306</v>
      </c>
      <c r="Q29" s="78" t="s">
        <v>306</v>
      </c>
      <c r="R29" s="78" t="s">
        <v>306</v>
      </c>
      <c r="S29" s="78" t="s">
        <v>306</v>
      </c>
      <c r="T29" s="78" t="s">
        <v>306</v>
      </c>
      <c r="U29" s="78" t="s">
        <v>306</v>
      </c>
      <c r="V29" s="78" t="s">
        <v>306</v>
      </c>
      <c r="W29" s="78" t="s">
        <v>306</v>
      </c>
      <c r="X29" s="78" t="s">
        <v>306</v>
      </c>
      <c r="Y29" s="78" t="s">
        <v>306</v>
      </c>
      <c r="Z29" s="78" t="s">
        <v>306</v>
      </c>
      <c r="AA29" s="78" t="s">
        <v>306</v>
      </c>
      <c r="AB29" s="78" t="s">
        <v>306</v>
      </c>
      <c r="AC29" s="78" t="s">
        <v>306</v>
      </c>
      <c r="AD29" s="78" t="s">
        <v>306</v>
      </c>
      <c r="AE29" s="78" t="s">
        <v>306</v>
      </c>
      <c r="AF29" s="78" t="s">
        <v>306</v>
      </c>
      <c r="AG29" s="78" t="s">
        <v>306</v>
      </c>
      <c r="AH29" s="78" t="s">
        <v>306</v>
      </c>
      <c r="AI29" s="78" t="s">
        <v>306</v>
      </c>
      <c r="AJ29" s="78" t="s">
        <v>306</v>
      </c>
      <c r="AK29" s="78" t="s">
        <v>306</v>
      </c>
      <c r="AL29" s="78" t="s">
        <v>306</v>
      </c>
      <c r="AM29" s="78" t="s">
        <v>306</v>
      </c>
    </row>
    <row r="30" spans="1:48" ht="31.5" x14ac:dyDescent="0.25">
      <c r="A30" s="65" t="s">
        <v>267</v>
      </c>
      <c r="B30" s="70" t="s">
        <v>268</v>
      </c>
      <c r="C30" s="67" t="s">
        <v>243</v>
      </c>
      <c r="D30" s="78" t="s">
        <v>306</v>
      </c>
      <c r="E30" s="78" t="s">
        <v>306</v>
      </c>
      <c r="F30" s="78" t="s">
        <v>306</v>
      </c>
      <c r="G30" s="78" t="s">
        <v>306</v>
      </c>
      <c r="H30" s="78" t="s">
        <v>306</v>
      </c>
      <c r="I30" s="78" t="s">
        <v>306</v>
      </c>
      <c r="J30" s="78" t="s">
        <v>306</v>
      </c>
      <c r="K30" s="78" t="s">
        <v>306</v>
      </c>
      <c r="L30" s="78" t="s">
        <v>306</v>
      </c>
      <c r="M30" s="78" t="s">
        <v>306</v>
      </c>
      <c r="N30" s="78" t="s">
        <v>306</v>
      </c>
      <c r="O30" s="78" t="s">
        <v>306</v>
      </c>
      <c r="P30" s="78" t="s">
        <v>306</v>
      </c>
      <c r="Q30" s="78" t="s">
        <v>306</v>
      </c>
      <c r="R30" s="78" t="s">
        <v>306</v>
      </c>
      <c r="S30" s="78" t="s">
        <v>306</v>
      </c>
      <c r="T30" s="78" t="s">
        <v>306</v>
      </c>
      <c r="U30" s="78" t="s">
        <v>306</v>
      </c>
      <c r="V30" s="78" t="s">
        <v>306</v>
      </c>
      <c r="W30" s="78" t="s">
        <v>306</v>
      </c>
      <c r="X30" s="78" t="s">
        <v>306</v>
      </c>
      <c r="Y30" s="78" t="s">
        <v>306</v>
      </c>
      <c r="Z30" s="78" t="s">
        <v>306</v>
      </c>
      <c r="AA30" s="78" t="s">
        <v>306</v>
      </c>
      <c r="AB30" s="78" t="s">
        <v>306</v>
      </c>
      <c r="AC30" s="78" t="s">
        <v>306</v>
      </c>
      <c r="AD30" s="78" t="s">
        <v>306</v>
      </c>
      <c r="AE30" s="78" t="s">
        <v>306</v>
      </c>
      <c r="AF30" s="78" t="s">
        <v>306</v>
      </c>
      <c r="AG30" s="78" t="s">
        <v>306</v>
      </c>
      <c r="AH30" s="78" t="s">
        <v>306</v>
      </c>
      <c r="AI30" s="78" t="s">
        <v>306</v>
      </c>
      <c r="AJ30" s="78" t="s">
        <v>306</v>
      </c>
      <c r="AK30" s="78" t="s">
        <v>306</v>
      </c>
      <c r="AL30" s="78" t="s">
        <v>306</v>
      </c>
      <c r="AM30" s="78" t="s">
        <v>306</v>
      </c>
    </row>
    <row r="31" spans="1:48" ht="31.5" x14ac:dyDescent="0.25">
      <c r="A31" s="65" t="s">
        <v>269</v>
      </c>
      <c r="B31" s="70" t="s">
        <v>270</v>
      </c>
      <c r="C31" s="67" t="s">
        <v>243</v>
      </c>
      <c r="D31" s="78" t="s">
        <v>306</v>
      </c>
      <c r="E31" s="78" t="s">
        <v>306</v>
      </c>
      <c r="F31" s="78" t="s">
        <v>306</v>
      </c>
      <c r="G31" s="78" t="s">
        <v>306</v>
      </c>
      <c r="H31" s="78" t="s">
        <v>306</v>
      </c>
      <c r="I31" s="78" t="s">
        <v>306</v>
      </c>
      <c r="J31" s="78" t="s">
        <v>306</v>
      </c>
      <c r="K31" s="78" t="s">
        <v>306</v>
      </c>
      <c r="L31" s="78" t="s">
        <v>306</v>
      </c>
      <c r="M31" s="78" t="s">
        <v>306</v>
      </c>
      <c r="N31" s="78" t="s">
        <v>306</v>
      </c>
      <c r="O31" s="78" t="s">
        <v>306</v>
      </c>
      <c r="P31" s="78" t="s">
        <v>306</v>
      </c>
      <c r="Q31" s="78" t="s">
        <v>306</v>
      </c>
      <c r="R31" s="78" t="s">
        <v>306</v>
      </c>
      <c r="S31" s="78" t="s">
        <v>306</v>
      </c>
      <c r="T31" s="78" t="s">
        <v>306</v>
      </c>
      <c r="U31" s="78" t="s">
        <v>306</v>
      </c>
      <c r="V31" s="78" t="s">
        <v>306</v>
      </c>
      <c r="W31" s="78" t="s">
        <v>306</v>
      </c>
      <c r="X31" s="78" t="s">
        <v>306</v>
      </c>
      <c r="Y31" s="78" t="s">
        <v>306</v>
      </c>
      <c r="Z31" s="78" t="s">
        <v>306</v>
      </c>
      <c r="AA31" s="78" t="s">
        <v>306</v>
      </c>
      <c r="AB31" s="78" t="s">
        <v>306</v>
      </c>
      <c r="AC31" s="78" t="s">
        <v>306</v>
      </c>
      <c r="AD31" s="78" t="s">
        <v>306</v>
      </c>
      <c r="AE31" s="78" t="s">
        <v>306</v>
      </c>
      <c r="AF31" s="78" t="s">
        <v>306</v>
      </c>
      <c r="AG31" s="78" t="s">
        <v>306</v>
      </c>
      <c r="AH31" s="78" t="s">
        <v>306</v>
      </c>
      <c r="AI31" s="78" t="s">
        <v>306</v>
      </c>
      <c r="AJ31" s="78" t="s">
        <v>306</v>
      </c>
      <c r="AK31" s="78" t="s">
        <v>306</v>
      </c>
      <c r="AL31" s="78" t="s">
        <v>306</v>
      </c>
      <c r="AM31" s="78" t="s">
        <v>306</v>
      </c>
    </row>
    <row r="32" spans="1:48" x14ac:dyDescent="0.25">
      <c r="A32" s="65" t="s">
        <v>271</v>
      </c>
      <c r="B32" s="70" t="s">
        <v>272</v>
      </c>
      <c r="C32" s="67" t="s">
        <v>243</v>
      </c>
      <c r="D32" s="78" t="s">
        <v>306</v>
      </c>
      <c r="E32" s="78" t="s">
        <v>306</v>
      </c>
      <c r="F32" s="78" t="s">
        <v>306</v>
      </c>
      <c r="G32" s="78" t="s">
        <v>306</v>
      </c>
      <c r="H32" s="78" t="s">
        <v>306</v>
      </c>
      <c r="I32" s="78" t="s">
        <v>306</v>
      </c>
      <c r="J32" s="78" t="s">
        <v>306</v>
      </c>
      <c r="K32" s="78" t="s">
        <v>306</v>
      </c>
      <c r="L32" s="78" t="s">
        <v>306</v>
      </c>
      <c r="M32" s="78" t="s">
        <v>306</v>
      </c>
      <c r="N32" s="78" t="s">
        <v>306</v>
      </c>
      <c r="O32" s="78" t="s">
        <v>306</v>
      </c>
      <c r="P32" s="78" t="s">
        <v>306</v>
      </c>
      <c r="Q32" s="78" t="s">
        <v>306</v>
      </c>
      <c r="R32" s="78" t="s">
        <v>306</v>
      </c>
      <c r="S32" s="78" t="s">
        <v>306</v>
      </c>
      <c r="T32" s="78" t="s">
        <v>306</v>
      </c>
      <c r="U32" s="78" t="s">
        <v>306</v>
      </c>
      <c r="V32" s="78" t="s">
        <v>306</v>
      </c>
      <c r="W32" s="78" t="s">
        <v>306</v>
      </c>
      <c r="X32" s="78" t="s">
        <v>306</v>
      </c>
      <c r="Y32" s="78" t="s">
        <v>306</v>
      </c>
      <c r="Z32" s="78" t="s">
        <v>306</v>
      </c>
      <c r="AA32" s="78" t="s">
        <v>306</v>
      </c>
      <c r="AB32" s="78" t="s">
        <v>306</v>
      </c>
      <c r="AC32" s="78" t="s">
        <v>306</v>
      </c>
      <c r="AD32" s="78" t="s">
        <v>306</v>
      </c>
      <c r="AE32" s="78" t="s">
        <v>306</v>
      </c>
      <c r="AF32" s="78" t="s">
        <v>306</v>
      </c>
      <c r="AG32" s="78" t="s">
        <v>306</v>
      </c>
      <c r="AH32" s="78" t="s">
        <v>306</v>
      </c>
      <c r="AI32" s="78" t="s">
        <v>306</v>
      </c>
      <c r="AJ32" s="78" t="s">
        <v>306</v>
      </c>
      <c r="AK32" s="78" t="s">
        <v>306</v>
      </c>
      <c r="AL32" s="78" t="s">
        <v>306</v>
      </c>
      <c r="AM32" s="78" t="s">
        <v>306</v>
      </c>
    </row>
    <row r="33" spans="1:39" x14ac:dyDescent="0.25">
      <c r="A33" s="65" t="s">
        <v>273</v>
      </c>
      <c r="B33" s="69" t="s">
        <v>274</v>
      </c>
      <c r="C33" s="67" t="s">
        <v>243</v>
      </c>
      <c r="D33" s="78" t="s">
        <v>306</v>
      </c>
      <c r="E33" s="78" t="s">
        <v>306</v>
      </c>
      <c r="F33" s="78" t="s">
        <v>306</v>
      </c>
      <c r="G33" s="78" t="s">
        <v>306</v>
      </c>
      <c r="H33" s="78" t="s">
        <v>306</v>
      </c>
      <c r="I33" s="78" t="s">
        <v>306</v>
      </c>
      <c r="J33" s="78" t="s">
        <v>306</v>
      </c>
      <c r="K33" s="78" t="s">
        <v>306</v>
      </c>
      <c r="L33" s="78" t="s">
        <v>306</v>
      </c>
      <c r="M33" s="78" t="s">
        <v>306</v>
      </c>
      <c r="N33" s="78" t="s">
        <v>306</v>
      </c>
      <c r="O33" s="78" t="s">
        <v>306</v>
      </c>
      <c r="P33" s="78" t="s">
        <v>306</v>
      </c>
      <c r="Q33" s="78" t="s">
        <v>306</v>
      </c>
      <c r="R33" s="78" t="s">
        <v>306</v>
      </c>
      <c r="S33" s="78" t="s">
        <v>306</v>
      </c>
      <c r="T33" s="78" t="s">
        <v>306</v>
      </c>
      <c r="U33" s="78" t="s">
        <v>306</v>
      </c>
      <c r="V33" s="78" t="s">
        <v>306</v>
      </c>
      <c r="W33" s="78" t="s">
        <v>306</v>
      </c>
      <c r="X33" s="78" t="s">
        <v>306</v>
      </c>
      <c r="Y33" s="78" t="s">
        <v>306</v>
      </c>
      <c r="Z33" s="78" t="s">
        <v>306</v>
      </c>
      <c r="AA33" s="78" t="s">
        <v>306</v>
      </c>
      <c r="AB33" s="78" t="s">
        <v>306</v>
      </c>
      <c r="AC33" s="78" t="s">
        <v>306</v>
      </c>
      <c r="AD33" s="78" t="s">
        <v>306</v>
      </c>
      <c r="AE33" s="78" t="s">
        <v>306</v>
      </c>
      <c r="AF33" s="78" t="s">
        <v>306</v>
      </c>
      <c r="AG33" s="78" t="s">
        <v>306</v>
      </c>
      <c r="AH33" s="78" t="s">
        <v>306</v>
      </c>
      <c r="AI33" s="78" t="s">
        <v>306</v>
      </c>
      <c r="AJ33" s="78" t="s">
        <v>306</v>
      </c>
      <c r="AK33" s="78" t="s">
        <v>306</v>
      </c>
      <c r="AL33" s="78" t="s">
        <v>306</v>
      </c>
      <c r="AM33" s="78" t="s">
        <v>306</v>
      </c>
    </row>
    <row r="34" spans="1:39" x14ac:dyDescent="0.25">
      <c r="A34" s="65" t="s">
        <v>275</v>
      </c>
      <c r="B34" s="70" t="s">
        <v>276</v>
      </c>
      <c r="C34" s="67" t="s">
        <v>243</v>
      </c>
      <c r="D34" s="78" t="s">
        <v>306</v>
      </c>
      <c r="E34" s="78" t="s">
        <v>306</v>
      </c>
      <c r="F34" s="78" t="s">
        <v>306</v>
      </c>
      <c r="G34" s="78" t="s">
        <v>306</v>
      </c>
      <c r="H34" s="78" t="s">
        <v>306</v>
      </c>
      <c r="I34" s="78" t="s">
        <v>306</v>
      </c>
      <c r="J34" s="78" t="s">
        <v>306</v>
      </c>
      <c r="K34" s="78" t="s">
        <v>306</v>
      </c>
      <c r="L34" s="78" t="s">
        <v>306</v>
      </c>
      <c r="M34" s="78" t="s">
        <v>306</v>
      </c>
      <c r="N34" s="78" t="s">
        <v>306</v>
      </c>
      <c r="O34" s="78" t="s">
        <v>306</v>
      </c>
      <c r="P34" s="78" t="s">
        <v>306</v>
      </c>
      <c r="Q34" s="78" t="s">
        <v>306</v>
      </c>
      <c r="R34" s="78" t="s">
        <v>306</v>
      </c>
      <c r="S34" s="78" t="s">
        <v>306</v>
      </c>
      <c r="T34" s="78" t="s">
        <v>306</v>
      </c>
      <c r="U34" s="78" t="s">
        <v>306</v>
      </c>
      <c r="V34" s="78" t="s">
        <v>306</v>
      </c>
      <c r="W34" s="78" t="s">
        <v>306</v>
      </c>
      <c r="X34" s="78" t="s">
        <v>306</v>
      </c>
      <c r="Y34" s="78" t="s">
        <v>306</v>
      </c>
      <c r="Z34" s="78" t="s">
        <v>306</v>
      </c>
      <c r="AA34" s="78" t="s">
        <v>306</v>
      </c>
      <c r="AB34" s="78" t="s">
        <v>306</v>
      </c>
      <c r="AC34" s="78" t="s">
        <v>306</v>
      </c>
      <c r="AD34" s="78" t="s">
        <v>306</v>
      </c>
      <c r="AE34" s="78" t="s">
        <v>306</v>
      </c>
      <c r="AF34" s="78" t="s">
        <v>306</v>
      </c>
      <c r="AG34" s="78" t="s">
        <v>306</v>
      </c>
      <c r="AH34" s="78" t="s">
        <v>306</v>
      </c>
      <c r="AI34" s="78" t="s">
        <v>306</v>
      </c>
      <c r="AJ34" s="78" t="s">
        <v>306</v>
      </c>
      <c r="AK34" s="78" t="s">
        <v>306</v>
      </c>
      <c r="AL34" s="78" t="s">
        <v>306</v>
      </c>
      <c r="AM34" s="78" t="s">
        <v>306</v>
      </c>
    </row>
    <row r="35" spans="1:39" ht="31.5" x14ac:dyDescent="0.25">
      <c r="A35" s="65" t="s">
        <v>277</v>
      </c>
      <c r="B35" s="70" t="s">
        <v>278</v>
      </c>
      <c r="C35" s="67" t="s">
        <v>243</v>
      </c>
      <c r="D35" s="78" t="s">
        <v>306</v>
      </c>
      <c r="E35" s="78" t="s">
        <v>306</v>
      </c>
      <c r="F35" s="78" t="s">
        <v>306</v>
      </c>
      <c r="G35" s="78" t="s">
        <v>306</v>
      </c>
      <c r="H35" s="78" t="s">
        <v>306</v>
      </c>
      <c r="I35" s="78" t="s">
        <v>306</v>
      </c>
      <c r="J35" s="78" t="s">
        <v>306</v>
      </c>
      <c r="K35" s="78" t="s">
        <v>306</v>
      </c>
      <c r="L35" s="78" t="s">
        <v>306</v>
      </c>
      <c r="M35" s="78" t="s">
        <v>306</v>
      </c>
      <c r="N35" s="78" t="s">
        <v>306</v>
      </c>
      <c r="O35" s="78" t="s">
        <v>306</v>
      </c>
      <c r="P35" s="78" t="s">
        <v>306</v>
      </c>
      <c r="Q35" s="78" t="s">
        <v>306</v>
      </c>
      <c r="R35" s="78" t="s">
        <v>306</v>
      </c>
      <c r="S35" s="78" t="s">
        <v>306</v>
      </c>
      <c r="T35" s="78" t="s">
        <v>306</v>
      </c>
      <c r="U35" s="78" t="s">
        <v>306</v>
      </c>
      <c r="V35" s="78" t="s">
        <v>306</v>
      </c>
      <c r="W35" s="78" t="s">
        <v>306</v>
      </c>
      <c r="X35" s="78" t="s">
        <v>306</v>
      </c>
      <c r="Y35" s="78" t="s">
        <v>306</v>
      </c>
      <c r="Z35" s="78" t="s">
        <v>306</v>
      </c>
      <c r="AA35" s="78" t="s">
        <v>306</v>
      </c>
      <c r="AB35" s="78" t="s">
        <v>306</v>
      </c>
      <c r="AC35" s="78" t="s">
        <v>306</v>
      </c>
      <c r="AD35" s="78" t="s">
        <v>306</v>
      </c>
      <c r="AE35" s="78" t="s">
        <v>306</v>
      </c>
      <c r="AF35" s="78" t="s">
        <v>306</v>
      </c>
      <c r="AG35" s="78" t="s">
        <v>306</v>
      </c>
      <c r="AH35" s="78" t="s">
        <v>306</v>
      </c>
      <c r="AI35" s="78" t="s">
        <v>306</v>
      </c>
      <c r="AJ35" s="78" t="s">
        <v>306</v>
      </c>
      <c r="AK35" s="78" t="s">
        <v>306</v>
      </c>
      <c r="AL35" s="78" t="s">
        <v>306</v>
      </c>
      <c r="AM35" s="78" t="s">
        <v>306</v>
      </c>
    </row>
    <row r="36" spans="1:39" ht="31.5" x14ac:dyDescent="0.25">
      <c r="A36" s="65" t="s">
        <v>279</v>
      </c>
      <c r="B36" s="70" t="s">
        <v>280</v>
      </c>
      <c r="C36" s="67" t="s">
        <v>243</v>
      </c>
      <c r="D36" s="78" t="s">
        <v>306</v>
      </c>
      <c r="E36" s="78" t="s">
        <v>306</v>
      </c>
      <c r="F36" s="78" t="s">
        <v>306</v>
      </c>
      <c r="G36" s="78" t="s">
        <v>306</v>
      </c>
      <c r="H36" s="78" t="s">
        <v>306</v>
      </c>
      <c r="I36" s="78" t="s">
        <v>306</v>
      </c>
      <c r="J36" s="78" t="s">
        <v>306</v>
      </c>
      <c r="K36" s="78" t="s">
        <v>306</v>
      </c>
      <c r="L36" s="78" t="s">
        <v>306</v>
      </c>
      <c r="M36" s="78" t="s">
        <v>306</v>
      </c>
      <c r="N36" s="78" t="s">
        <v>306</v>
      </c>
      <c r="O36" s="78" t="s">
        <v>306</v>
      </c>
      <c r="P36" s="78" t="s">
        <v>306</v>
      </c>
      <c r="Q36" s="78" t="s">
        <v>306</v>
      </c>
      <c r="R36" s="78" t="s">
        <v>306</v>
      </c>
      <c r="S36" s="78" t="s">
        <v>306</v>
      </c>
      <c r="T36" s="78" t="s">
        <v>306</v>
      </c>
      <c r="U36" s="78" t="s">
        <v>306</v>
      </c>
      <c r="V36" s="78" t="s">
        <v>306</v>
      </c>
      <c r="W36" s="78" t="s">
        <v>306</v>
      </c>
      <c r="X36" s="78" t="s">
        <v>306</v>
      </c>
      <c r="Y36" s="78" t="s">
        <v>306</v>
      </c>
      <c r="Z36" s="78" t="s">
        <v>306</v>
      </c>
      <c r="AA36" s="78" t="s">
        <v>306</v>
      </c>
      <c r="AB36" s="78" t="s">
        <v>306</v>
      </c>
      <c r="AC36" s="78" t="s">
        <v>306</v>
      </c>
      <c r="AD36" s="78" t="s">
        <v>306</v>
      </c>
      <c r="AE36" s="78" t="s">
        <v>306</v>
      </c>
      <c r="AF36" s="78" t="s">
        <v>306</v>
      </c>
      <c r="AG36" s="78" t="s">
        <v>306</v>
      </c>
      <c r="AH36" s="78" t="s">
        <v>306</v>
      </c>
      <c r="AI36" s="78" t="s">
        <v>306</v>
      </c>
      <c r="AJ36" s="78" t="s">
        <v>306</v>
      </c>
      <c r="AK36" s="78" t="s">
        <v>306</v>
      </c>
      <c r="AL36" s="78" t="s">
        <v>306</v>
      </c>
      <c r="AM36" s="78" t="s">
        <v>306</v>
      </c>
    </row>
    <row r="37" spans="1:39" x14ac:dyDescent="0.25">
      <c r="A37" s="65" t="s">
        <v>279</v>
      </c>
      <c r="B37" s="72" t="s">
        <v>281</v>
      </c>
      <c r="C37" s="67" t="s">
        <v>282</v>
      </c>
      <c r="D37" s="78" t="s">
        <v>306</v>
      </c>
      <c r="E37" s="78" t="s">
        <v>306</v>
      </c>
      <c r="F37" s="78" t="s">
        <v>306</v>
      </c>
      <c r="G37" s="78" t="s">
        <v>306</v>
      </c>
      <c r="H37" s="78" t="s">
        <v>306</v>
      </c>
      <c r="I37" s="78" t="s">
        <v>306</v>
      </c>
      <c r="J37" s="78" t="s">
        <v>306</v>
      </c>
      <c r="K37" s="78" t="s">
        <v>306</v>
      </c>
      <c r="L37" s="78" t="s">
        <v>306</v>
      </c>
      <c r="M37" s="78" t="s">
        <v>306</v>
      </c>
      <c r="N37" s="78" t="s">
        <v>306</v>
      </c>
      <c r="O37" s="78" t="s">
        <v>306</v>
      </c>
      <c r="P37" s="78" t="s">
        <v>306</v>
      </c>
      <c r="Q37" s="78" t="s">
        <v>306</v>
      </c>
      <c r="R37" s="78" t="s">
        <v>306</v>
      </c>
      <c r="S37" s="78" t="s">
        <v>306</v>
      </c>
      <c r="T37" s="78" t="s">
        <v>306</v>
      </c>
      <c r="U37" s="78" t="s">
        <v>306</v>
      </c>
      <c r="V37" s="78" t="s">
        <v>306</v>
      </c>
      <c r="W37" s="78" t="s">
        <v>306</v>
      </c>
      <c r="X37" s="78" t="s">
        <v>306</v>
      </c>
      <c r="Y37" s="78" t="s">
        <v>306</v>
      </c>
      <c r="Z37" s="78" t="s">
        <v>306</v>
      </c>
      <c r="AA37" s="78" t="s">
        <v>306</v>
      </c>
      <c r="AB37" s="78" t="s">
        <v>306</v>
      </c>
      <c r="AC37" s="78" t="s">
        <v>306</v>
      </c>
      <c r="AD37" s="78" t="s">
        <v>306</v>
      </c>
      <c r="AE37" s="78" t="s">
        <v>306</v>
      </c>
      <c r="AF37" s="78" t="s">
        <v>306</v>
      </c>
      <c r="AG37" s="78" t="s">
        <v>306</v>
      </c>
      <c r="AH37" s="78" t="s">
        <v>306</v>
      </c>
      <c r="AI37" s="78" t="s">
        <v>306</v>
      </c>
      <c r="AJ37" s="78" t="s">
        <v>306</v>
      </c>
      <c r="AK37" s="78" t="s">
        <v>306</v>
      </c>
      <c r="AL37" s="78" t="s">
        <v>306</v>
      </c>
      <c r="AM37" s="78" t="s">
        <v>306</v>
      </c>
    </row>
    <row r="38" spans="1:39" x14ac:dyDescent="0.25">
      <c r="A38" s="65" t="s">
        <v>279</v>
      </c>
      <c r="B38" s="72" t="s">
        <v>283</v>
      </c>
      <c r="C38" s="67" t="s">
        <v>284</v>
      </c>
      <c r="D38" s="78" t="s">
        <v>306</v>
      </c>
      <c r="E38" s="78" t="s">
        <v>306</v>
      </c>
      <c r="F38" s="78" t="s">
        <v>306</v>
      </c>
      <c r="G38" s="78" t="s">
        <v>306</v>
      </c>
      <c r="H38" s="78" t="s">
        <v>306</v>
      </c>
      <c r="I38" s="78" t="s">
        <v>306</v>
      </c>
      <c r="J38" s="78" t="s">
        <v>306</v>
      </c>
      <c r="K38" s="78" t="s">
        <v>306</v>
      </c>
      <c r="L38" s="78" t="s">
        <v>306</v>
      </c>
      <c r="M38" s="78" t="s">
        <v>306</v>
      </c>
      <c r="N38" s="78" t="s">
        <v>306</v>
      </c>
      <c r="O38" s="78" t="s">
        <v>306</v>
      </c>
      <c r="P38" s="78" t="s">
        <v>306</v>
      </c>
      <c r="Q38" s="78" t="s">
        <v>306</v>
      </c>
      <c r="R38" s="78" t="s">
        <v>306</v>
      </c>
      <c r="S38" s="78" t="s">
        <v>306</v>
      </c>
      <c r="T38" s="78" t="s">
        <v>306</v>
      </c>
      <c r="U38" s="78" t="s">
        <v>306</v>
      </c>
      <c r="V38" s="78" t="s">
        <v>306</v>
      </c>
      <c r="W38" s="78" t="s">
        <v>306</v>
      </c>
      <c r="X38" s="78" t="s">
        <v>306</v>
      </c>
      <c r="Y38" s="78" t="s">
        <v>306</v>
      </c>
      <c r="Z38" s="78" t="s">
        <v>306</v>
      </c>
      <c r="AA38" s="78" t="s">
        <v>306</v>
      </c>
      <c r="AB38" s="78" t="s">
        <v>306</v>
      </c>
      <c r="AC38" s="78" t="s">
        <v>306</v>
      </c>
      <c r="AD38" s="78" t="s">
        <v>306</v>
      </c>
      <c r="AE38" s="78" t="s">
        <v>306</v>
      </c>
      <c r="AF38" s="78" t="s">
        <v>306</v>
      </c>
      <c r="AG38" s="78" t="s">
        <v>306</v>
      </c>
      <c r="AH38" s="78" t="s">
        <v>306</v>
      </c>
      <c r="AI38" s="78" t="s">
        <v>306</v>
      </c>
      <c r="AJ38" s="78" t="s">
        <v>306</v>
      </c>
      <c r="AK38" s="78" t="s">
        <v>306</v>
      </c>
      <c r="AL38" s="78" t="s">
        <v>306</v>
      </c>
      <c r="AM38" s="78" t="s">
        <v>306</v>
      </c>
    </row>
    <row r="39" spans="1:39" x14ac:dyDescent="0.25">
      <c r="A39" s="65" t="s">
        <v>279</v>
      </c>
      <c r="B39" s="72" t="s">
        <v>285</v>
      </c>
      <c r="C39" s="67" t="s">
        <v>286</v>
      </c>
      <c r="D39" s="78" t="s">
        <v>306</v>
      </c>
      <c r="E39" s="78" t="s">
        <v>306</v>
      </c>
      <c r="F39" s="78" t="s">
        <v>306</v>
      </c>
      <c r="G39" s="78" t="s">
        <v>306</v>
      </c>
      <c r="H39" s="78" t="s">
        <v>306</v>
      </c>
      <c r="I39" s="78" t="s">
        <v>306</v>
      </c>
      <c r="J39" s="78" t="s">
        <v>306</v>
      </c>
      <c r="K39" s="78" t="s">
        <v>306</v>
      </c>
      <c r="L39" s="78" t="s">
        <v>306</v>
      </c>
      <c r="M39" s="78" t="s">
        <v>306</v>
      </c>
      <c r="N39" s="78" t="s">
        <v>306</v>
      </c>
      <c r="O39" s="78" t="s">
        <v>306</v>
      </c>
      <c r="P39" s="78" t="s">
        <v>306</v>
      </c>
      <c r="Q39" s="78" t="s">
        <v>306</v>
      </c>
      <c r="R39" s="78" t="s">
        <v>306</v>
      </c>
      <c r="S39" s="78" t="s">
        <v>306</v>
      </c>
      <c r="T39" s="78" t="s">
        <v>306</v>
      </c>
      <c r="U39" s="78" t="s">
        <v>306</v>
      </c>
      <c r="V39" s="78" t="s">
        <v>306</v>
      </c>
      <c r="W39" s="78" t="s">
        <v>306</v>
      </c>
      <c r="X39" s="78" t="s">
        <v>306</v>
      </c>
      <c r="Y39" s="78" t="s">
        <v>306</v>
      </c>
      <c r="Z39" s="78" t="s">
        <v>306</v>
      </c>
      <c r="AA39" s="78" t="s">
        <v>306</v>
      </c>
      <c r="AB39" s="78" t="s">
        <v>306</v>
      </c>
      <c r="AC39" s="78" t="s">
        <v>306</v>
      </c>
      <c r="AD39" s="78" t="s">
        <v>306</v>
      </c>
      <c r="AE39" s="78" t="s">
        <v>306</v>
      </c>
      <c r="AF39" s="78" t="s">
        <v>306</v>
      </c>
      <c r="AG39" s="78" t="s">
        <v>306</v>
      </c>
      <c r="AH39" s="78" t="s">
        <v>306</v>
      </c>
      <c r="AI39" s="78" t="s">
        <v>306</v>
      </c>
      <c r="AJ39" s="78" t="s">
        <v>306</v>
      </c>
      <c r="AK39" s="78" t="s">
        <v>306</v>
      </c>
      <c r="AL39" s="78" t="s">
        <v>306</v>
      </c>
      <c r="AM39" s="78" t="s">
        <v>306</v>
      </c>
    </row>
    <row r="40" spans="1:39" ht="31.5" x14ac:dyDescent="0.25">
      <c r="A40" s="65" t="s">
        <v>287</v>
      </c>
      <c r="B40" s="70" t="s">
        <v>288</v>
      </c>
      <c r="C40" s="67" t="s">
        <v>243</v>
      </c>
      <c r="D40" s="78" t="s">
        <v>306</v>
      </c>
      <c r="E40" s="78" t="s">
        <v>306</v>
      </c>
      <c r="F40" s="78" t="s">
        <v>306</v>
      </c>
      <c r="G40" s="78" t="s">
        <v>306</v>
      </c>
      <c r="H40" s="78" t="s">
        <v>306</v>
      </c>
      <c r="I40" s="78" t="s">
        <v>306</v>
      </c>
      <c r="J40" s="78" t="s">
        <v>306</v>
      </c>
      <c r="K40" s="78" t="s">
        <v>306</v>
      </c>
      <c r="L40" s="78" t="s">
        <v>306</v>
      </c>
      <c r="M40" s="78" t="s">
        <v>306</v>
      </c>
      <c r="N40" s="78" t="s">
        <v>306</v>
      </c>
      <c r="O40" s="78" t="s">
        <v>306</v>
      </c>
      <c r="P40" s="78" t="s">
        <v>306</v>
      </c>
      <c r="Q40" s="78" t="s">
        <v>306</v>
      </c>
      <c r="R40" s="78" t="s">
        <v>306</v>
      </c>
      <c r="S40" s="78" t="s">
        <v>306</v>
      </c>
      <c r="T40" s="78" t="s">
        <v>306</v>
      </c>
      <c r="U40" s="78" t="s">
        <v>306</v>
      </c>
      <c r="V40" s="78" t="s">
        <v>306</v>
      </c>
      <c r="W40" s="78" t="s">
        <v>306</v>
      </c>
      <c r="X40" s="78" t="s">
        <v>306</v>
      </c>
      <c r="Y40" s="78" t="s">
        <v>306</v>
      </c>
      <c r="Z40" s="78" t="s">
        <v>306</v>
      </c>
      <c r="AA40" s="78" t="s">
        <v>306</v>
      </c>
      <c r="AB40" s="78" t="s">
        <v>306</v>
      </c>
      <c r="AC40" s="78" t="s">
        <v>306</v>
      </c>
      <c r="AD40" s="78" t="s">
        <v>306</v>
      </c>
      <c r="AE40" s="78" t="s">
        <v>306</v>
      </c>
      <c r="AF40" s="78" t="s">
        <v>306</v>
      </c>
      <c r="AG40" s="78" t="s">
        <v>306</v>
      </c>
      <c r="AH40" s="78" t="s">
        <v>306</v>
      </c>
      <c r="AI40" s="78" t="s">
        <v>306</v>
      </c>
      <c r="AJ40" s="78" t="s">
        <v>306</v>
      </c>
      <c r="AK40" s="78" t="s">
        <v>306</v>
      </c>
      <c r="AL40" s="78" t="s">
        <v>306</v>
      </c>
      <c r="AM40" s="78" t="s">
        <v>306</v>
      </c>
    </row>
    <row r="41" spans="1:39" ht="31.5" x14ac:dyDescent="0.25">
      <c r="A41" s="65" t="s">
        <v>289</v>
      </c>
      <c r="B41" s="71" t="s">
        <v>290</v>
      </c>
      <c r="C41" s="67" t="s">
        <v>243</v>
      </c>
      <c r="D41" s="78" t="s">
        <v>306</v>
      </c>
      <c r="E41" s="78" t="s">
        <v>306</v>
      </c>
      <c r="F41" s="78" t="s">
        <v>306</v>
      </c>
      <c r="G41" s="78" t="s">
        <v>306</v>
      </c>
      <c r="H41" s="78" t="s">
        <v>306</v>
      </c>
      <c r="I41" s="78" t="s">
        <v>306</v>
      </c>
      <c r="J41" s="78" t="s">
        <v>306</v>
      </c>
      <c r="K41" s="78" t="s">
        <v>306</v>
      </c>
      <c r="L41" s="78" t="s">
        <v>306</v>
      </c>
      <c r="M41" s="78" t="s">
        <v>306</v>
      </c>
      <c r="N41" s="78" t="s">
        <v>306</v>
      </c>
      <c r="O41" s="78" t="s">
        <v>306</v>
      </c>
      <c r="P41" s="78" t="s">
        <v>306</v>
      </c>
      <c r="Q41" s="78" t="s">
        <v>306</v>
      </c>
      <c r="R41" s="78" t="s">
        <v>306</v>
      </c>
      <c r="S41" s="78" t="s">
        <v>306</v>
      </c>
      <c r="T41" s="78" t="s">
        <v>306</v>
      </c>
      <c r="U41" s="78" t="s">
        <v>306</v>
      </c>
      <c r="V41" s="78" t="s">
        <v>306</v>
      </c>
      <c r="W41" s="78" t="s">
        <v>306</v>
      </c>
      <c r="X41" s="78" t="s">
        <v>306</v>
      </c>
      <c r="Y41" s="78" t="s">
        <v>306</v>
      </c>
      <c r="Z41" s="78" t="s">
        <v>306</v>
      </c>
      <c r="AA41" s="78" t="s">
        <v>306</v>
      </c>
      <c r="AB41" s="78" t="s">
        <v>306</v>
      </c>
      <c r="AC41" s="78" t="s">
        <v>306</v>
      </c>
      <c r="AD41" s="78" t="s">
        <v>306</v>
      </c>
      <c r="AE41" s="78" t="s">
        <v>306</v>
      </c>
      <c r="AF41" s="78" t="s">
        <v>306</v>
      </c>
      <c r="AG41" s="78" t="s">
        <v>306</v>
      </c>
      <c r="AH41" s="78" t="s">
        <v>306</v>
      </c>
      <c r="AI41" s="78" t="s">
        <v>306</v>
      </c>
      <c r="AJ41" s="78" t="s">
        <v>306</v>
      </c>
      <c r="AK41" s="78" t="s">
        <v>306</v>
      </c>
      <c r="AL41" s="78" t="s">
        <v>306</v>
      </c>
      <c r="AM41" s="78" t="s">
        <v>306</v>
      </c>
    </row>
    <row r="42" spans="1:39" ht="31.5" x14ac:dyDescent="0.25">
      <c r="A42" s="65" t="s">
        <v>291</v>
      </c>
      <c r="B42" s="71" t="s">
        <v>292</v>
      </c>
      <c r="C42" s="67" t="s">
        <v>243</v>
      </c>
      <c r="D42" s="78" t="s">
        <v>306</v>
      </c>
      <c r="E42" s="78" t="s">
        <v>306</v>
      </c>
      <c r="F42" s="78" t="s">
        <v>306</v>
      </c>
      <c r="G42" s="78" t="s">
        <v>306</v>
      </c>
      <c r="H42" s="78" t="s">
        <v>306</v>
      </c>
      <c r="I42" s="78" t="s">
        <v>306</v>
      </c>
      <c r="J42" s="78" t="s">
        <v>306</v>
      </c>
      <c r="K42" s="78" t="s">
        <v>306</v>
      </c>
      <c r="L42" s="78" t="s">
        <v>306</v>
      </c>
      <c r="M42" s="78" t="s">
        <v>306</v>
      </c>
      <c r="N42" s="78" t="s">
        <v>306</v>
      </c>
      <c r="O42" s="78" t="s">
        <v>306</v>
      </c>
      <c r="P42" s="78" t="s">
        <v>306</v>
      </c>
      <c r="Q42" s="78" t="s">
        <v>306</v>
      </c>
      <c r="R42" s="78" t="s">
        <v>306</v>
      </c>
      <c r="S42" s="78" t="s">
        <v>306</v>
      </c>
      <c r="T42" s="78" t="s">
        <v>306</v>
      </c>
      <c r="U42" s="78" t="s">
        <v>306</v>
      </c>
      <c r="V42" s="78" t="s">
        <v>306</v>
      </c>
      <c r="W42" s="78" t="s">
        <v>306</v>
      </c>
      <c r="X42" s="78" t="s">
        <v>306</v>
      </c>
      <c r="Y42" s="78" t="s">
        <v>306</v>
      </c>
      <c r="Z42" s="78" t="s">
        <v>306</v>
      </c>
      <c r="AA42" s="78" t="s">
        <v>306</v>
      </c>
      <c r="AB42" s="78" t="s">
        <v>306</v>
      </c>
      <c r="AC42" s="78" t="s">
        <v>306</v>
      </c>
      <c r="AD42" s="78" t="s">
        <v>306</v>
      </c>
      <c r="AE42" s="78" t="s">
        <v>306</v>
      </c>
      <c r="AF42" s="78" t="s">
        <v>306</v>
      </c>
      <c r="AG42" s="78" t="s">
        <v>306</v>
      </c>
      <c r="AH42" s="78" t="s">
        <v>306</v>
      </c>
      <c r="AI42" s="78" t="s">
        <v>306</v>
      </c>
      <c r="AJ42" s="78" t="s">
        <v>306</v>
      </c>
      <c r="AK42" s="78" t="s">
        <v>306</v>
      </c>
      <c r="AL42" s="78" t="s">
        <v>306</v>
      </c>
      <c r="AM42" s="78" t="s">
        <v>306</v>
      </c>
    </row>
    <row r="43" spans="1:39" ht="31.5" x14ac:dyDescent="0.25">
      <c r="A43" s="65" t="s">
        <v>291</v>
      </c>
      <c r="B43" s="72" t="s">
        <v>293</v>
      </c>
      <c r="C43" s="67" t="s">
        <v>294</v>
      </c>
      <c r="D43" s="78" t="s">
        <v>306</v>
      </c>
      <c r="E43" s="78" t="s">
        <v>306</v>
      </c>
      <c r="F43" s="78" t="s">
        <v>306</v>
      </c>
      <c r="G43" s="78" t="s">
        <v>306</v>
      </c>
      <c r="H43" s="78" t="s">
        <v>306</v>
      </c>
      <c r="I43" s="78" t="s">
        <v>306</v>
      </c>
      <c r="J43" s="78" t="s">
        <v>306</v>
      </c>
      <c r="K43" s="78" t="s">
        <v>306</v>
      </c>
      <c r="L43" s="78" t="s">
        <v>306</v>
      </c>
      <c r="M43" s="78" t="s">
        <v>306</v>
      </c>
      <c r="N43" s="78" t="s">
        <v>306</v>
      </c>
      <c r="O43" s="78" t="s">
        <v>306</v>
      </c>
      <c r="P43" s="78" t="s">
        <v>306</v>
      </c>
      <c r="Q43" s="78" t="s">
        <v>306</v>
      </c>
      <c r="R43" s="78" t="s">
        <v>306</v>
      </c>
      <c r="S43" s="78" t="s">
        <v>306</v>
      </c>
      <c r="T43" s="78" t="s">
        <v>306</v>
      </c>
      <c r="U43" s="78" t="s">
        <v>306</v>
      </c>
      <c r="V43" s="78" t="s">
        <v>306</v>
      </c>
      <c r="W43" s="78" t="s">
        <v>306</v>
      </c>
      <c r="X43" s="78" t="s">
        <v>306</v>
      </c>
      <c r="Y43" s="78" t="s">
        <v>306</v>
      </c>
      <c r="Z43" s="78" t="s">
        <v>306</v>
      </c>
      <c r="AA43" s="78" t="s">
        <v>306</v>
      </c>
      <c r="AB43" s="78" t="s">
        <v>306</v>
      </c>
      <c r="AC43" s="78" t="s">
        <v>306</v>
      </c>
      <c r="AD43" s="78" t="s">
        <v>306</v>
      </c>
      <c r="AE43" s="78" t="s">
        <v>306</v>
      </c>
      <c r="AF43" s="78" t="s">
        <v>306</v>
      </c>
      <c r="AG43" s="78" t="s">
        <v>306</v>
      </c>
      <c r="AH43" s="78" t="s">
        <v>306</v>
      </c>
      <c r="AI43" s="78" t="s">
        <v>306</v>
      </c>
      <c r="AJ43" s="78" t="s">
        <v>306</v>
      </c>
      <c r="AK43" s="78" t="s">
        <v>306</v>
      </c>
      <c r="AL43" s="78" t="s">
        <v>306</v>
      </c>
      <c r="AM43" s="78" t="s">
        <v>306</v>
      </c>
    </row>
    <row r="44" spans="1:39" ht="31.5" x14ac:dyDescent="0.25">
      <c r="A44" s="65" t="s">
        <v>295</v>
      </c>
      <c r="B44" s="69" t="s">
        <v>296</v>
      </c>
      <c r="C44" s="67" t="s">
        <v>243</v>
      </c>
      <c r="D44" s="78" t="s">
        <v>306</v>
      </c>
      <c r="E44" s="78" t="s">
        <v>306</v>
      </c>
      <c r="F44" s="78" t="s">
        <v>306</v>
      </c>
      <c r="G44" s="78" t="s">
        <v>306</v>
      </c>
      <c r="H44" s="78" t="s">
        <v>306</v>
      </c>
      <c r="I44" s="78" t="s">
        <v>306</v>
      </c>
      <c r="J44" s="78" t="s">
        <v>306</v>
      </c>
      <c r="K44" s="78" t="s">
        <v>306</v>
      </c>
      <c r="L44" s="78" t="s">
        <v>306</v>
      </c>
      <c r="M44" s="78" t="s">
        <v>306</v>
      </c>
      <c r="N44" s="78" t="s">
        <v>306</v>
      </c>
      <c r="O44" s="78" t="s">
        <v>306</v>
      </c>
      <c r="P44" s="78" t="s">
        <v>306</v>
      </c>
      <c r="Q44" s="78" t="s">
        <v>306</v>
      </c>
      <c r="R44" s="78" t="s">
        <v>306</v>
      </c>
      <c r="S44" s="78" t="s">
        <v>306</v>
      </c>
      <c r="T44" s="78" t="s">
        <v>306</v>
      </c>
      <c r="U44" s="78" t="s">
        <v>306</v>
      </c>
      <c r="V44" s="78" t="s">
        <v>306</v>
      </c>
      <c r="W44" s="78" t="s">
        <v>306</v>
      </c>
      <c r="X44" s="78" t="s">
        <v>306</v>
      </c>
      <c r="Y44" s="78" t="s">
        <v>306</v>
      </c>
      <c r="Z44" s="78" t="s">
        <v>306</v>
      </c>
      <c r="AA44" s="78" t="s">
        <v>306</v>
      </c>
      <c r="AB44" s="78" t="s">
        <v>306</v>
      </c>
      <c r="AC44" s="78" t="s">
        <v>306</v>
      </c>
      <c r="AD44" s="78" t="s">
        <v>306</v>
      </c>
      <c r="AE44" s="78" t="s">
        <v>306</v>
      </c>
      <c r="AF44" s="78" t="s">
        <v>306</v>
      </c>
      <c r="AG44" s="78" t="s">
        <v>306</v>
      </c>
      <c r="AH44" s="78" t="s">
        <v>306</v>
      </c>
      <c r="AI44" s="78" t="s">
        <v>306</v>
      </c>
      <c r="AJ44" s="78" t="s">
        <v>306</v>
      </c>
      <c r="AK44" s="78" t="s">
        <v>306</v>
      </c>
      <c r="AL44" s="78" t="s">
        <v>306</v>
      </c>
      <c r="AM44" s="78" t="s">
        <v>306</v>
      </c>
    </row>
    <row r="45" spans="1:39" x14ac:dyDescent="0.25">
      <c r="A45" s="65" t="s">
        <v>297</v>
      </c>
      <c r="B45" s="69" t="s">
        <v>298</v>
      </c>
      <c r="C45" s="67" t="s">
        <v>243</v>
      </c>
      <c r="D45" s="78" t="s">
        <v>306</v>
      </c>
      <c r="E45" s="78" t="s">
        <v>306</v>
      </c>
      <c r="F45" s="78" t="s">
        <v>306</v>
      </c>
      <c r="G45" s="78" t="s">
        <v>306</v>
      </c>
      <c r="H45" s="78" t="s">
        <v>306</v>
      </c>
      <c r="I45" s="78" t="s">
        <v>306</v>
      </c>
      <c r="J45" s="78" t="s">
        <v>306</v>
      </c>
      <c r="K45" s="78" t="s">
        <v>306</v>
      </c>
      <c r="L45" s="78" t="s">
        <v>306</v>
      </c>
      <c r="M45" s="78" t="s">
        <v>306</v>
      </c>
      <c r="N45" s="78" t="s">
        <v>306</v>
      </c>
      <c r="O45" s="78" t="s">
        <v>306</v>
      </c>
      <c r="P45" s="78" t="s">
        <v>306</v>
      </c>
      <c r="Q45" s="78" t="s">
        <v>306</v>
      </c>
      <c r="R45" s="78" t="s">
        <v>306</v>
      </c>
      <c r="S45" s="78" t="s">
        <v>306</v>
      </c>
      <c r="T45" s="78" t="s">
        <v>306</v>
      </c>
      <c r="U45" s="78" t="s">
        <v>306</v>
      </c>
      <c r="V45" s="78" t="s">
        <v>306</v>
      </c>
      <c r="W45" s="78" t="s">
        <v>306</v>
      </c>
      <c r="X45" s="78" t="s">
        <v>306</v>
      </c>
      <c r="Y45" s="78" t="s">
        <v>306</v>
      </c>
      <c r="Z45" s="78" t="s">
        <v>306</v>
      </c>
      <c r="AA45" s="78" t="s">
        <v>306</v>
      </c>
      <c r="AB45" s="78" t="s">
        <v>306</v>
      </c>
      <c r="AC45" s="78" t="s">
        <v>306</v>
      </c>
      <c r="AD45" s="78" t="s">
        <v>306</v>
      </c>
      <c r="AE45" s="78" t="s">
        <v>306</v>
      </c>
      <c r="AF45" s="78" t="s">
        <v>306</v>
      </c>
      <c r="AG45" s="78" t="s">
        <v>306</v>
      </c>
      <c r="AH45" s="78" t="s">
        <v>306</v>
      </c>
      <c r="AI45" s="78" t="s">
        <v>306</v>
      </c>
      <c r="AJ45" s="78" t="s">
        <v>306</v>
      </c>
      <c r="AK45" s="78" t="s">
        <v>306</v>
      </c>
      <c r="AL45" s="78" t="s">
        <v>306</v>
      </c>
      <c r="AM45" s="78" t="s">
        <v>306</v>
      </c>
    </row>
    <row r="46" spans="1:39" x14ac:dyDescent="0.25">
      <c r="A46" s="65" t="s">
        <v>163</v>
      </c>
      <c r="B46" s="68" t="s">
        <v>299</v>
      </c>
      <c r="C46" s="67" t="s">
        <v>243</v>
      </c>
      <c r="D46" s="78" t="s">
        <v>306</v>
      </c>
      <c r="E46" s="78" t="s">
        <v>306</v>
      </c>
      <c r="F46" s="78" t="s">
        <v>306</v>
      </c>
      <c r="G46" s="78" t="s">
        <v>306</v>
      </c>
      <c r="H46" s="78" t="s">
        <v>306</v>
      </c>
      <c r="I46" s="78" t="s">
        <v>306</v>
      </c>
      <c r="J46" s="78" t="s">
        <v>306</v>
      </c>
      <c r="K46" s="78" t="s">
        <v>306</v>
      </c>
      <c r="L46" s="78" t="s">
        <v>306</v>
      </c>
      <c r="M46" s="78" t="s">
        <v>306</v>
      </c>
      <c r="N46" s="78" t="s">
        <v>306</v>
      </c>
      <c r="O46" s="78" t="s">
        <v>306</v>
      </c>
      <c r="P46" s="78" t="s">
        <v>306</v>
      </c>
      <c r="Q46" s="78" t="s">
        <v>306</v>
      </c>
      <c r="R46" s="78" t="s">
        <v>306</v>
      </c>
      <c r="S46" s="78" t="s">
        <v>306</v>
      </c>
      <c r="T46" s="78" t="s">
        <v>306</v>
      </c>
      <c r="U46" s="78" t="s">
        <v>306</v>
      </c>
      <c r="V46" s="78" t="s">
        <v>306</v>
      </c>
      <c r="W46" s="78" t="s">
        <v>306</v>
      </c>
      <c r="X46" s="78" t="s">
        <v>306</v>
      </c>
      <c r="Y46" s="78" t="s">
        <v>306</v>
      </c>
      <c r="Z46" s="78" t="s">
        <v>306</v>
      </c>
      <c r="AA46" s="78" t="s">
        <v>306</v>
      </c>
      <c r="AB46" s="78" t="s">
        <v>306</v>
      </c>
      <c r="AC46" s="78" t="s">
        <v>306</v>
      </c>
      <c r="AD46" s="78" t="s">
        <v>306</v>
      </c>
      <c r="AE46" s="78" t="s">
        <v>306</v>
      </c>
      <c r="AF46" s="78" t="s">
        <v>306</v>
      </c>
      <c r="AG46" s="78" t="s">
        <v>306</v>
      </c>
      <c r="AH46" s="78" t="s">
        <v>306</v>
      </c>
      <c r="AI46" s="78" t="s">
        <v>306</v>
      </c>
      <c r="AJ46" s="78" t="s">
        <v>306</v>
      </c>
      <c r="AK46" s="78" t="s">
        <v>306</v>
      </c>
      <c r="AL46" s="78" t="s">
        <v>306</v>
      </c>
      <c r="AM46" s="78" t="s">
        <v>306</v>
      </c>
    </row>
    <row r="48" spans="1:39" s="37" customFormat="1" ht="15" customHeight="1" x14ac:dyDescent="0.25">
      <c r="A48" s="169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</row>
    <row r="49" spans="1:39" s="37" customFormat="1" ht="15" customHeight="1" x14ac:dyDescent="0.25">
      <c r="A49" s="169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</row>
    <row r="50" spans="1:39" s="37" customFormat="1" ht="15" customHeight="1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</row>
    <row r="51" spans="1:39" s="37" customFormat="1" ht="15" customHeight="1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</row>
    <row r="52" spans="1:39" s="37" customFormat="1" ht="15" customHeight="1" x14ac:dyDescent="0.25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</row>
    <row r="53" spans="1:39" s="37" customFormat="1" ht="15" customHeight="1" x14ac:dyDescent="0.25">
      <c r="A53" s="169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</row>
    <row r="54" spans="1:39" s="37" customFormat="1" ht="15" customHeight="1" x14ac:dyDescent="0.25">
      <c r="A54" s="169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</row>
    <row r="55" spans="1:39" ht="15" customHeight="1" x14ac:dyDescent="0.25"/>
  </sheetData>
  <mergeCells count="38">
    <mergeCell ref="AJ1:AM1"/>
    <mergeCell ref="AJ2:AM2"/>
    <mergeCell ref="AJ3:AM3"/>
    <mergeCell ref="A54:AM54"/>
    <mergeCell ref="A49:AM49"/>
    <mergeCell ref="A50:AM50"/>
    <mergeCell ref="A51:AM51"/>
    <mergeCell ref="A52:AM52"/>
    <mergeCell ref="A53:AM53"/>
    <mergeCell ref="P11:U12"/>
    <mergeCell ref="P13:U13"/>
    <mergeCell ref="AB11:AG12"/>
    <mergeCell ref="AB13:AG13"/>
    <mergeCell ref="A48:AM48"/>
    <mergeCell ref="A4:AM4"/>
    <mergeCell ref="AH13:AM13"/>
    <mergeCell ref="A5:AM5"/>
    <mergeCell ref="A8:AM8"/>
    <mergeCell ref="V11:AA12"/>
    <mergeCell ref="V13:AA13"/>
    <mergeCell ref="BA11:BG12"/>
    <mergeCell ref="D10:AM10"/>
    <mergeCell ref="C10:C14"/>
    <mergeCell ref="B10:B14"/>
    <mergeCell ref="A10:A14"/>
    <mergeCell ref="A7:AM7"/>
    <mergeCell ref="AH11:AM12"/>
    <mergeCell ref="J11:O12"/>
    <mergeCell ref="J13:O13"/>
    <mergeCell ref="D13:I13"/>
    <mergeCell ref="D11:I12"/>
    <mergeCell ref="BH11:BN12"/>
    <mergeCell ref="BO11:BU12"/>
    <mergeCell ref="AT13:AZ13"/>
    <mergeCell ref="BA13:BG13"/>
    <mergeCell ref="BH13:BN13"/>
    <mergeCell ref="AT11:AZ12"/>
    <mergeCell ref="BO13:BU13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Errors" priority="1" id="{9F279B0A-8E7C-464B-8811-8DA73EB26ABD}">
            <xm:f>ISERROR('4'!A16)</xm:f>
            <x14:dxf>
              <fill>
                <patternFill>
                  <bgColor rgb="FFFFCCCC"/>
                </patternFill>
              </fill>
            </x14:dxf>
          </x14:cfRule>
          <xm:sqref>A16:C46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BH45"/>
  <sheetViews>
    <sheetView zoomScale="70" zoomScaleNormal="70" zoomScaleSheetLayoutView="100" workbookViewId="0">
      <pane xSplit="3" ySplit="14" topLeftCell="AM24" activePane="bottomRight" state="frozen"/>
      <selection pane="topRight" activeCell="D1" sqref="D1"/>
      <selection pane="bottomLeft" activeCell="A15" sqref="A15"/>
      <selection pane="bottomRight" activeCell="BD4" sqref="BD4"/>
    </sheetView>
  </sheetViews>
  <sheetFormatPr defaultRowHeight="15.75" x14ac:dyDescent="0.25"/>
  <cols>
    <col min="1" max="1" width="11.375" style="1" customWidth="1"/>
    <col min="2" max="2" width="93" style="1" customWidth="1"/>
    <col min="3" max="3" width="17.5" style="1" customWidth="1"/>
    <col min="4" max="59" width="9.625" style="1" customWidth="1"/>
    <col min="60" max="69" width="5" style="1" customWidth="1"/>
    <col min="70" max="16384" width="9" style="1"/>
  </cols>
  <sheetData>
    <row r="1" spans="1:60" ht="18.75" x14ac:dyDescent="0.25">
      <c r="A1" s="41"/>
      <c r="B1" s="42"/>
      <c r="C1" s="42"/>
      <c r="D1" s="43"/>
      <c r="E1" s="43"/>
      <c r="F1" s="43"/>
      <c r="G1" s="43"/>
      <c r="H1" s="43"/>
      <c r="I1" s="43"/>
      <c r="J1" s="43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D1" s="121"/>
      <c r="BE1" s="122" t="s">
        <v>597</v>
      </c>
      <c r="BF1" s="122"/>
      <c r="BG1" s="122"/>
      <c r="BH1" s="122"/>
    </row>
    <row r="2" spans="1:60" ht="18.7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123" t="s">
        <v>467</v>
      </c>
      <c r="BE2" s="123"/>
      <c r="BF2" s="123"/>
      <c r="BG2" s="123"/>
      <c r="BH2" s="123"/>
    </row>
    <row r="3" spans="1:60" ht="45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123" t="s">
        <v>598</v>
      </c>
      <c r="BE3" s="123"/>
      <c r="BF3" s="123"/>
      <c r="BG3" s="123"/>
      <c r="BH3" s="123"/>
    </row>
    <row r="4" spans="1:60" x14ac:dyDescent="0.25">
      <c r="A4" s="157" t="s">
        <v>123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28"/>
      <c r="BB4" s="28"/>
      <c r="BC4" s="28"/>
      <c r="BD4" s="28"/>
      <c r="BE4" s="28"/>
      <c r="BF4" s="28"/>
      <c r="BG4" s="28"/>
    </row>
    <row r="5" spans="1:60" x14ac:dyDescent="0.25">
      <c r="A5" s="158" t="s">
        <v>125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7"/>
      <c r="BB5" s="7"/>
      <c r="BC5" s="7"/>
      <c r="BD5" s="7"/>
      <c r="BE5" s="7"/>
      <c r="BF5" s="7"/>
      <c r="BG5" s="11"/>
    </row>
    <row r="6" spans="1:60" x14ac:dyDescent="0.25">
      <c r="A6" s="41"/>
      <c r="B6" s="27"/>
      <c r="C6" s="27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4"/>
      <c r="BB6" s="44"/>
      <c r="BC6" s="44"/>
      <c r="BD6" s="44"/>
      <c r="BE6" s="44"/>
      <c r="BF6" s="44"/>
      <c r="BG6" s="44"/>
    </row>
    <row r="7" spans="1:60" ht="18.75" x14ac:dyDescent="0.25">
      <c r="A7" s="128" t="str">
        <f>'1'!A7:AN7</f>
        <v>Акционерное общество "Ульяновскэнерго"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45"/>
      <c r="BB7" s="45"/>
      <c r="BC7" s="45"/>
      <c r="BD7" s="45"/>
      <c r="BE7" s="45"/>
      <c r="BF7" s="45"/>
      <c r="BG7" s="45"/>
      <c r="BH7" s="14"/>
    </row>
    <row r="8" spans="1:60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28"/>
      <c r="BB8" s="28"/>
      <c r="BC8" s="28"/>
      <c r="BD8" s="28"/>
      <c r="BE8" s="28"/>
      <c r="BF8" s="28"/>
      <c r="BG8" s="28"/>
      <c r="BH8" s="15"/>
    </row>
    <row r="9" spans="1:6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46"/>
      <c r="BB9" s="46"/>
      <c r="BC9" s="46"/>
      <c r="BD9" s="46"/>
      <c r="BE9" s="46"/>
      <c r="BF9" s="46"/>
      <c r="BG9" s="46"/>
    </row>
    <row r="10" spans="1:60" ht="24.75" customHeight="1" x14ac:dyDescent="0.25">
      <c r="A10" s="148" t="s">
        <v>55</v>
      </c>
      <c r="B10" s="148" t="s">
        <v>18</v>
      </c>
      <c r="C10" s="148" t="s">
        <v>0</v>
      </c>
      <c r="D10" s="129" t="s">
        <v>31</v>
      </c>
      <c r="E10" s="129"/>
      <c r="F10" s="129"/>
      <c r="G10" s="129"/>
      <c r="H10" s="129"/>
      <c r="I10" s="129"/>
      <c r="J10" s="129"/>
      <c r="K10" s="171" t="s">
        <v>113</v>
      </c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</row>
    <row r="11" spans="1:60" ht="29.25" customHeight="1" x14ac:dyDescent="0.25">
      <c r="A11" s="148"/>
      <c r="B11" s="148"/>
      <c r="C11" s="148"/>
      <c r="D11" s="129"/>
      <c r="E11" s="129"/>
      <c r="F11" s="129"/>
      <c r="G11" s="129"/>
      <c r="H11" s="129"/>
      <c r="I11" s="129"/>
      <c r="J11" s="129"/>
      <c r="K11" s="151" t="s">
        <v>383</v>
      </c>
      <c r="L11" s="151"/>
      <c r="M11" s="151"/>
      <c r="N11" s="151"/>
      <c r="O11" s="151"/>
      <c r="P11" s="151"/>
      <c r="Q11" s="151"/>
      <c r="R11" s="151" t="s">
        <v>311</v>
      </c>
      <c r="S11" s="151"/>
      <c r="T11" s="151"/>
      <c r="U11" s="151"/>
      <c r="V11" s="151"/>
      <c r="W11" s="151"/>
      <c r="X11" s="151"/>
      <c r="Y11" s="151" t="s">
        <v>312</v>
      </c>
      <c r="Z11" s="151"/>
      <c r="AA11" s="151"/>
      <c r="AB11" s="151"/>
      <c r="AC11" s="151"/>
      <c r="AD11" s="151"/>
      <c r="AE11" s="151"/>
      <c r="AF11" s="151" t="s">
        <v>313</v>
      </c>
      <c r="AG11" s="151"/>
      <c r="AH11" s="151"/>
      <c r="AI11" s="151"/>
      <c r="AJ11" s="151"/>
      <c r="AK11" s="151"/>
      <c r="AL11" s="151"/>
      <c r="AM11" s="151" t="s">
        <v>314</v>
      </c>
      <c r="AN11" s="151"/>
      <c r="AO11" s="151"/>
      <c r="AP11" s="151"/>
      <c r="AQ11" s="151"/>
      <c r="AR11" s="151"/>
      <c r="AS11" s="151"/>
      <c r="AT11" s="151" t="s">
        <v>315</v>
      </c>
      <c r="AU11" s="151"/>
      <c r="AV11" s="151"/>
      <c r="AW11" s="151"/>
      <c r="AX11" s="151"/>
      <c r="AY11" s="151"/>
      <c r="AZ11" s="151"/>
      <c r="BA11" s="175" t="s">
        <v>134</v>
      </c>
      <c r="BB11" s="175"/>
      <c r="BC11" s="175"/>
      <c r="BD11" s="175"/>
      <c r="BE11" s="175"/>
      <c r="BF11" s="175"/>
      <c r="BG11" s="175"/>
    </row>
    <row r="12" spans="1:60" ht="45" customHeight="1" x14ac:dyDescent="0.25">
      <c r="A12" s="148"/>
      <c r="B12" s="151"/>
      <c r="C12" s="151"/>
      <c r="D12" s="151" t="s">
        <v>10</v>
      </c>
      <c r="E12" s="151"/>
      <c r="F12" s="151"/>
      <c r="G12" s="151"/>
      <c r="H12" s="151"/>
      <c r="I12" s="151"/>
      <c r="J12" s="151"/>
      <c r="K12" s="151" t="s">
        <v>121</v>
      </c>
      <c r="L12" s="151"/>
      <c r="M12" s="151"/>
      <c r="N12" s="151"/>
      <c r="O12" s="151"/>
      <c r="P12" s="151"/>
      <c r="Q12" s="151"/>
      <c r="R12" s="151" t="s">
        <v>121</v>
      </c>
      <c r="S12" s="151"/>
      <c r="T12" s="151"/>
      <c r="U12" s="151"/>
      <c r="V12" s="151"/>
      <c r="W12" s="151"/>
      <c r="X12" s="151"/>
      <c r="Y12" s="151" t="s">
        <v>121</v>
      </c>
      <c r="Z12" s="151"/>
      <c r="AA12" s="151"/>
      <c r="AB12" s="151"/>
      <c r="AC12" s="151"/>
      <c r="AD12" s="151"/>
      <c r="AE12" s="151"/>
      <c r="AF12" s="151" t="s">
        <v>121</v>
      </c>
      <c r="AG12" s="151"/>
      <c r="AH12" s="151"/>
      <c r="AI12" s="151"/>
      <c r="AJ12" s="151"/>
      <c r="AK12" s="151"/>
      <c r="AL12" s="151"/>
      <c r="AM12" s="151" t="s">
        <v>121</v>
      </c>
      <c r="AN12" s="151"/>
      <c r="AO12" s="151"/>
      <c r="AP12" s="151"/>
      <c r="AQ12" s="151"/>
      <c r="AR12" s="151"/>
      <c r="AS12" s="151"/>
      <c r="AT12" s="151" t="s">
        <v>121</v>
      </c>
      <c r="AU12" s="151"/>
      <c r="AV12" s="151"/>
      <c r="AW12" s="151"/>
      <c r="AX12" s="151"/>
      <c r="AY12" s="151"/>
      <c r="AZ12" s="151"/>
      <c r="BA12" s="151" t="s">
        <v>10</v>
      </c>
      <c r="BB12" s="151"/>
      <c r="BC12" s="151"/>
      <c r="BD12" s="151"/>
      <c r="BE12" s="151"/>
      <c r="BF12" s="151"/>
      <c r="BG12" s="151"/>
    </row>
    <row r="13" spans="1:60" ht="60.75" customHeight="1" x14ac:dyDescent="0.25">
      <c r="A13" s="148"/>
      <c r="B13" s="173"/>
      <c r="C13" s="172"/>
      <c r="D13" s="22" t="s">
        <v>215</v>
      </c>
      <c r="E13" s="22" t="s">
        <v>216</v>
      </c>
      <c r="F13" s="22" t="s">
        <v>217</v>
      </c>
      <c r="G13" s="22" t="s">
        <v>218</v>
      </c>
      <c r="H13" s="22" t="s">
        <v>219</v>
      </c>
      <c r="I13" s="22" t="s">
        <v>220</v>
      </c>
      <c r="J13" s="22" t="s">
        <v>213</v>
      </c>
      <c r="K13" s="22" t="s">
        <v>215</v>
      </c>
      <c r="L13" s="22" t="s">
        <v>216</v>
      </c>
      <c r="M13" s="22" t="s">
        <v>217</v>
      </c>
      <c r="N13" s="22" t="s">
        <v>218</v>
      </c>
      <c r="O13" s="22" t="s">
        <v>219</v>
      </c>
      <c r="P13" s="22" t="s">
        <v>220</v>
      </c>
      <c r="Q13" s="22" t="s">
        <v>213</v>
      </c>
      <c r="R13" s="22" t="s">
        <v>215</v>
      </c>
      <c r="S13" s="22" t="s">
        <v>216</v>
      </c>
      <c r="T13" s="22" t="s">
        <v>217</v>
      </c>
      <c r="U13" s="22" t="s">
        <v>218</v>
      </c>
      <c r="V13" s="22" t="s">
        <v>219</v>
      </c>
      <c r="W13" s="22" t="s">
        <v>220</v>
      </c>
      <c r="X13" s="22" t="s">
        <v>213</v>
      </c>
      <c r="Y13" s="22" t="s">
        <v>215</v>
      </c>
      <c r="Z13" s="22" t="s">
        <v>216</v>
      </c>
      <c r="AA13" s="22" t="s">
        <v>217</v>
      </c>
      <c r="AB13" s="22" t="s">
        <v>218</v>
      </c>
      <c r="AC13" s="22" t="s">
        <v>219</v>
      </c>
      <c r="AD13" s="22" t="s">
        <v>220</v>
      </c>
      <c r="AE13" s="22" t="s">
        <v>213</v>
      </c>
      <c r="AF13" s="22" t="s">
        <v>215</v>
      </c>
      <c r="AG13" s="22" t="s">
        <v>216</v>
      </c>
      <c r="AH13" s="22" t="s">
        <v>217</v>
      </c>
      <c r="AI13" s="22" t="s">
        <v>218</v>
      </c>
      <c r="AJ13" s="22" t="s">
        <v>219</v>
      </c>
      <c r="AK13" s="22" t="s">
        <v>220</v>
      </c>
      <c r="AL13" s="22" t="s">
        <v>213</v>
      </c>
      <c r="AM13" s="22" t="s">
        <v>215</v>
      </c>
      <c r="AN13" s="22" t="s">
        <v>216</v>
      </c>
      <c r="AO13" s="22" t="s">
        <v>217</v>
      </c>
      <c r="AP13" s="22" t="s">
        <v>218</v>
      </c>
      <c r="AQ13" s="22" t="s">
        <v>219</v>
      </c>
      <c r="AR13" s="22" t="s">
        <v>220</v>
      </c>
      <c r="AS13" s="22" t="s">
        <v>213</v>
      </c>
      <c r="AT13" s="22" t="s">
        <v>215</v>
      </c>
      <c r="AU13" s="22" t="s">
        <v>216</v>
      </c>
      <c r="AV13" s="22" t="s">
        <v>217</v>
      </c>
      <c r="AW13" s="22" t="s">
        <v>218</v>
      </c>
      <c r="AX13" s="22" t="s">
        <v>219</v>
      </c>
      <c r="AY13" s="22" t="s">
        <v>220</v>
      </c>
      <c r="AZ13" s="22" t="s">
        <v>213</v>
      </c>
      <c r="BA13" s="22" t="s">
        <v>215</v>
      </c>
      <c r="BB13" s="22" t="s">
        <v>216</v>
      </c>
      <c r="BC13" s="22" t="s">
        <v>217</v>
      </c>
      <c r="BD13" s="22" t="s">
        <v>218</v>
      </c>
      <c r="BE13" s="22" t="s">
        <v>219</v>
      </c>
      <c r="BF13" s="22" t="s">
        <v>220</v>
      </c>
      <c r="BG13" s="22" t="s">
        <v>213</v>
      </c>
    </row>
    <row r="14" spans="1:60" x14ac:dyDescent="0.25">
      <c r="A14" s="19">
        <v>1</v>
      </c>
      <c r="B14" s="19">
        <v>2</v>
      </c>
      <c r="C14" s="19">
        <v>3</v>
      </c>
      <c r="D14" s="16" t="s">
        <v>38</v>
      </c>
      <c r="E14" s="16" t="s">
        <v>39</v>
      </c>
      <c r="F14" s="16" t="s">
        <v>40</v>
      </c>
      <c r="G14" s="16" t="s">
        <v>41</v>
      </c>
      <c r="H14" s="16" t="s">
        <v>42</v>
      </c>
      <c r="I14" s="16" t="s">
        <v>43</v>
      </c>
      <c r="J14" s="16" t="s">
        <v>59</v>
      </c>
      <c r="K14" s="16" t="s">
        <v>81</v>
      </c>
      <c r="L14" s="16" t="s">
        <v>82</v>
      </c>
      <c r="M14" s="16" t="s">
        <v>83</v>
      </c>
      <c r="N14" s="16" t="s">
        <v>84</v>
      </c>
      <c r="O14" s="16" t="s">
        <v>85</v>
      </c>
      <c r="P14" s="16" t="s">
        <v>86</v>
      </c>
      <c r="Q14" s="16" t="s">
        <v>87</v>
      </c>
      <c r="R14" s="16" t="s">
        <v>88</v>
      </c>
      <c r="S14" s="16" t="s">
        <v>89</v>
      </c>
      <c r="T14" s="16" t="s">
        <v>90</v>
      </c>
      <c r="U14" s="16" t="s">
        <v>91</v>
      </c>
      <c r="V14" s="16" t="s">
        <v>92</v>
      </c>
      <c r="W14" s="16" t="s">
        <v>93</v>
      </c>
      <c r="X14" s="16" t="s">
        <v>94</v>
      </c>
      <c r="Y14" s="16" t="s">
        <v>95</v>
      </c>
      <c r="Z14" s="16" t="s">
        <v>96</v>
      </c>
      <c r="AA14" s="16" t="s">
        <v>97</v>
      </c>
      <c r="AB14" s="16" t="s">
        <v>98</v>
      </c>
      <c r="AC14" s="16" t="s">
        <v>99</v>
      </c>
      <c r="AD14" s="16" t="s">
        <v>100</v>
      </c>
      <c r="AE14" s="16" t="s">
        <v>194</v>
      </c>
      <c r="AF14" s="16" t="s">
        <v>329</v>
      </c>
      <c r="AG14" s="16" t="s">
        <v>330</v>
      </c>
      <c r="AH14" s="16" t="s">
        <v>331</v>
      </c>
      <c r="AI14" s="16" t="s">
        <v>332</v>
      </c>
      <c r="AJ14" s="16" t="s">
        <v>333</v>
      </c>
      <c r="AK14" s="16" t="s">
        <v>334</v>
      </c>
      <c r="AL14" s="16" t="s">
        <v>335</v>
      </c>
      <c r="AM14" s="16" t="s">
        <v>338</v>
      </c>
      <c r="AN14" s="16" t="s">
        <v>339</v>
      </c>
      <c r="AO14" s="16" t="s">
        <v>340</v>
      </c>
      <c r="AP14" s="16" t="s">
        <v>341</v>
      </c>
      <c r="AQ14" s="16" t="s">
        <v>342</v>
      </c>
      <c r="AR14" s="16" t="s">
        <v>343</v>
      </c>
      <c r="AS14" s="16" t="s">
        <v>344</v>
      </c>
      <c r="AT14" s="16" t="s">
        <v>347</v>
      </c>
      <c r="AU14" s="16" t="s">
        <v>348</v>
      </c>
      <c r="AV14" s="16" t="s">
        <v>349</v>
      </c>
      <c r="AW14" s="16" t="s">
        <v>350</v>
      </c>
      <c r="AX14" s="16" t="s">
        <v>351</v>
      </c>
      <c r="AY14" s="16" t="s">
        <v>352</v>
      </c>
      <c r="AZ14" s="16" t="s">
        <v>353</v>
      </c>
      <c r="BA14" s="16" t="s">
        <v>101</v>
      </c>
      <c r="BB14" s="16" t="s">
        <v>102</v>
      </c>
      <c r="BC14" s="16" t="s">
        <v>103</v>
      </c>
      <c r="BD14" s="16" t="s">
        <v>104</v>
      </c>
      <c r="BE14" s="16" t="s">
        <v>105</v>
      </c>
      <c r="BF14" s="16" t="s">
        <v>106</v>
      </c>
      <c r="BG14" s="16" t="s">
        <v>107</v>
      </c>
    </row>
    <row r="15" spans="1:60" x14ac:dyDescent="0.25">
      <c r="A15" s="65" t="s">
        <v>241</v>
      </c>
      <c r="B15" s="66" t="s">
        <v>242</v>
      </c>
      <c r="C15" s="67" t="s">
        <v>243</v>
      </c>
      <c r="D15" s="78" t="s">
        <v>306</v>
      </c>
      <c r="E15" s="78" t="s">
        <v>306</v>
      </c>
      <c r="F15" s="78" t="s">
        <v>306</v>
      </c>
      <c r="G15" s="78" t="s">
        <v>306</v>
      </c>
      <c r="H15" s="78" t="s">
        <v>306</v>
      </c>
      <c r="I15" s="78" t="s">
        <v>306</v>
      </c>
      <c r="J15" s="78" t="s">
        <v>306</v>
      </c>
      <c r="K15" s="78" t="s">
        <v>306</v>
      </c>
      <c r="L15" s="78" t="s">
        <v>306</v>
      </c>
      <c r="M15" s="78" t="s">
        <v>306</v>
      </c>
      <c r="N15" s="78" t="s">
        <v>306</v>
      </c>
      <c r="O15" s="78" t="s">
        <v>306</v>
      </c>
      <c r="P15" s="78" t="s">
        <v>306</v>
      </c>
      <c r="Q15" s="78" t="s">
        <v>306</v>
      </c>
      <c r="R15" s="78" t="s">
        <v>306</v>
      </c>
      <c r="S15" s="78" t="s">
        <v>306</v>
      </c>
      <c r="T15" s="78" t="s">
        <v>306</v>
      </c>
      <c r="U15" s="78" t="s">
        <v>306</v>
      </c>
      <c r="V15" s="78" t="s">
        <v>306</v>
      </c>
      <c r="W15" s="78" t="s">
        <v>306</v>
      </c>
      <c r="X15" s="78" t="s">
        <v>306</v>
      </c>
      <c r="Y15" s="78" t="s">
        <v>306</v>
      </c>
      <c r="Z15" s="78" t="s">
        <v>306</v>
      </c>
      <c r="AA15" s="78" t="s">
        <v>306</v>
      </c>
      <c r="AB15" s="78" t="s">
        <v>306</v>
      </c>
      <c r="AC15" s="78" t="s">
        <v>306</v>
      </c>
      <c r="AD15" s="78" t="s">
        <v>306</v>
      </c>
      <c r="AE15" s="78" t="s">
        <v>306</v>
      </c>
      <c r="AF15" s="78" t="s">
        <v>306</v>
      </c>
      <c r="AG15" s="78" t="s">
        <v>306</v>
      </c>
      <c r="AH15" s="78" t="s">
        <v>306</v>
      </c>
      <c r="AI15" s="78" t="s">
        <v>306</v>
      </c>
      <c r="AJ15" s="78" t="s">
        <v>306</v>
      </c>
      <c r="AK15" s="78" t="s">
        <v>306</v>
      </c>
      <c r="AL15" s="78" t="s">
        <v>306</v>
      </c>
      <c r="AM15" s="78" t="s">
        <v>306</v>
      </c>
      <c r="AN15" s="78" t="s">
        <v>306</v>
      </c>
      <c r="AO15" s="78" t="s">
        <v>306</v>
      </c>
      <c r="AP15" s="78" t="s">
        <v>306</v>
      </c>
      <c r="AQ15" s="78" t="s">
        <v>306</v>
      </c>
      <c r="AR15" s="78" t="s">
        <v>306</v>
      </c>
      <c r="AS15" s="78" t="s">
        <v>306</v>
      </c>
      <c r="AT15" s="78" t="s">
        <v>306</v>
      </c>
      <c r="AU15" s="78" t="s">
        <v>306</v>
      </c>
      <c r="AV15" s="78" t="s">
        <v>306</v>
      </c>
      <c r="AW15" s="78" t="s">
        <v>306</v>
      </c>
      <c r="AX15" s="78" t="s">
        <v>306</v>
      </c>
      <c r="AY15" s="78" t="s">
        <v>306</v>
      </c>
      <c r="AZ15" s="78" t="s">
        <v>306</v>
      </c>
      <c r="BA15" s="78" t="s">
        <v>306</v>
      </c>
      <c r="BB15" s="78" t="s">
        <v>306</v>
      </c>
      <c r="BC15" s="78" t="s">
        <v>306</v>
      </c>
      <c r="BD15" s="78" t="s">
        <v>306</v>
      </c>
      <c r="BE15" s="78" t="s">
        <v>306</v>
      </c>
      <c r="BF15" s="78" t="s">
        <v>306</v>
      </c>
      <c r="BG15" s="78" t="s">
        <v>306</v>
      </c>
    </row>
    <row r="16" spans="1:60" ht="31.5" x14ac:dyDescent="0.25">
      <c r="A16" s="65" t="s">
        <v>138</v>
      </c>
      <c r="B16" s="68" t="s">
        <v>244</v>
      </c>
      <c r="C16" s="67" t="s">
        <v>243</v>
      </c>
      <c r="D16" s="78" t="s">
        <v>306</v>
      </c>
      <c r="E16" s="78" t="s">
        <v>306</v>
      </c>
      <c r="F16" s="78" t="s">
        <v>306</v>
      </c>
      <c r="G16" s="78" t="s">
        <v>306</v>
      </c>
      <c r="H16" s="78" t="s">
        <v>306</v>
      </c>
      <c r="I16" s="78" t="s">
        <v>306</v>
      </c>
      <c r="J16" s="78" t="s">
        <v>306</v>
      </c>
      <c r="K16" s="78" t="s">
        <v>306</v>
      </c>
      <c r="L16" s="78" t="s">
        <v>306</v>
      </c>
      <c r="M16" s="78" t="s">
        <v>306</v>
      </c>
      <c r="N16" s="78" t="s">
        <v>306</v>
      </c>
      <c r="O16" s="78" t="s">
        <v>306</v>
      </c>
      <c r="P16" s="78" t="s">
        <v>306</v>
      </c>
      <c r="Q16" s="78" t="s">
        <v>306</v>
      </c>
      <c r="R16" s="78" t="s">
        <v>306</v>
      </c>
      <c r="S16" s="78" t="s">
        <v>306</v>
      </c>
      <c r="T16" s="78" t="s">
        <v>306</v>
      </c>
      <c r="U16" s="78" t="s">
        <v>306</v>
      </c>
      <c r="V16" s="78" t="s">
        <v>306</v>
      </c>
      <c r="W16" s="78" t="s">
        <v>306</v>
      </c>
      <c r="X16" s="78" t="s">
        <v>306</v>
      </c>
      <c r="Y16" s="78" t="s">
        <v>306</v>
      </c>
      <c r="Z16" s="78" t="s">
        <v>306</v>
      </c>
      <c r="AA16" s="78" t="s">
        <v>306</v>
      </c>
      <c r="AB16" s="78" t="s">
        <v>306</v>
      </c>
      <c r="AC16" s="78" t="s">
        <v>306</v>
      </c>
      <c r="AD16" s="78" t="s">
        <v>306</v>
      </c>
      <c r="AE16" s="78" t="s">
        <v>306</v>
      </c>
      <c r="AF16" s="78" t="s">
        <v>306</v>
      </c>
      <c r="AG16" s="78" t="s">
        <v>306</v>
      </c>
      <c r="AH16" s="78" t="s">
        <v>306</v>
      </c>
      <c r="AI16" s="78" t="s">
        <v>306</v>
      </c>
      <c r="AJ16" s="78" t="s">
        <v>306</v>
      </c>
      <c r="AK16" s="78" t="s">
        <v>306</v>
      </c>
      <c r="AL16" s="78" t="s">
        <v>306</v>
      </c>
      <c r="AM16" s="78" t="s">
        <v>306</v>
      </c>
      <c r="AN16" s="78" t="s">
        <v>306</v>
      </c>
      <c r="AO16" s="78" t="s">
        <v>306</v>
      </c>
      <c r="AP16" s="78" t="s">
        <v>306</v>
      </c>
      <c r="AQ16" s="78" t="s">
        <v>306</v>
      </c>
      <c r="AR16" s="78" t="s">
        <v>306</v>
      </c>
      <c r="AS16" s="78" t="s">
        <v>306</v>
      </c>
      <c r="AT16" s="78" t="s">
        <v>306</v>
      </c>
      <c r="AU16" s="78" t="s">
        <v>306</v>
      </c>
      <c r="AV16" s="78" t="s">
        <v>306</v>
      </c>
      <c r="AW16" s="78" t="s">
        <v>306</v>
      </c>
      <c r="AX16" s="78" t="s">
        <v>306</v>
      </c>
      <c r="AY16" s="78" t="s">
        <v>306</v>
      </c>
      <c r="AZ16" s="78" t="s">
        <v>306</v>
      </c>
      <c r="BA16" s="78" t="s">
        <v>306</v>
      </c>
      <c r="BB16" s="78" t="s">
        <v>306</v>
      </c>
      <c r="BC16" s="78" t="s">
        <v>306</v>
      </c>
      <c r="BD16" s="78" t="s">
        <v>306</v>
      </c>
      <c r="BE16" s="78" t="s">
        <v>306</v>
      </c>
      <c r="BF16" s="78" t="s">
        <v>306</v>
      </c>
      <c r="BG16" s="78" t="s">
        <v>306</v>
      </c>
    </row>
    <row r="17" spans="1:59" ht="31.5" x14ac:dyDescent="0.25">
      <c r="A17" s="65" t="s">
        <v>142</v>
      </c>
      <c r="B17" s="68" t="s">
        <v>245</v>
      </c>
      <c r="C17" s="67" t="s">
        <v>243</v>
      </c>
      <c r="D17" s="78" t="s">
        <v>306</v>
      </c>
      <c r="E17" s="78" t="s">
        <v>306</v>
      </c>
      <c r="F17" s="78" t="s">
        <v>306</v>
      </c>
      <c r="G17" s="78" t="s">
        <v>306</v>
      </c>
      <c r="H17" s="78" t="s">
        <v>306</v>
      </c>
      <c r="I17" s="78" t="s">
        <v>306</v>
      </c>
      <c r="J17" s="78" t="s">
        <v>306</v>
      </c>
      <c r="K17" s="78" t="s">
        <v>306</v>
      </c>
      <c r="L17" s="78" t="s">
        <v>306</v>
      </c>
      <c r="M17" s="78" t="s">
        <v>306</v>
      </c>
      <c r="N17" s="78" t="s">
        <v>306</v>
      </c>
      <c r="O17" s="78" t="s">
        <v>306</v>
      </c>
      <c r="P17" s="78" t="s">
        <v>306</v>
      </c>
      <c r="Q17" s="78" t="s">
        <v>306</v>
      </c>
      <c r="R17" s="78" t="s">
        <v>306</v>
      </c>
      <c r="S17" s="78" t="s">
        <v>306</v>
      </c>
      <c r="T17" s="78" t="s">
        <v>306</v>
      </c>
      <c r="U17" s="78" t="s">
        <v>306</v>
      </c>
      <c r="V17" s="78" t="s">
        <v>306</v>
      </c>
      <c r="W17" s="78" t="s">
        <v>306</v>
      </c>
      <c r="X17" s="78" t="s">
        <v>306</v>
      </c>
      <c r="Y17" s="78" t="s">
        <v>306</v>
      </c>
      <c r="Z17" s="78" t="s">
        <v>306</v>
      </c>
      <c r="AA17" s="78" t="s">
        <v>306</v>
      </c>
      <c r="AB17" s="78" t="s">
        <v>306</v>
      </c>
      <c r="AC17" s="78" t="s">
        <v>306</v>
      </c>
      <c r="AD17" s="78" t="s">
        <v>306</v>
      </c>
      <c r="AE17" s="78" t="s">
        <v>306</v>
      </c>
      <c r="AF17" s="78" t="s">
        <v>306</v>
      </c>
      <c r="AG17" s="78" t="s">
        <v>306</v>
      </c>
      <c r="AH17" s="78" t="s">
        <v>306</v>
      </c>
      <c r="AI17" s="78" t="s">
        <v>306</v>
      </c>
      <c r="AJ17" s="78" t="s">
        <v>306</v>
      </c>
      <c r="AK17" s="78" t="s">
        <v>306</v>
      </c>
      <c r="AL17" s="78" t="s">
        <v>306</v>
      </c>
      <c r="AM17" s="78" t="s">
        <v>306</v>
      </c>
      <c r="AN17" s="78" t="s">
        <v>306</v>
      </c>
      <c r="AO17" s="78" t="s">
        <v>306</v>
      </c>
      <c r="AP17" s="78" t="s">
        <v>306</v>
      </c>
      <c r="AQ17" s="78" t="s">
        <v>306</v>
      </c>
      <c r="AR17" s="78" t="s">
        <v>306</v>
      </c>
      <c r="AS17" s="78" t="s">
        <v>306</v>
      </c>
      <c r="AT17" s="78" t="s">
        <v>306</v>
      </c>
      <c r="AU17" s="78" t="s">
        <v>306</v>
      </c>
      <c r="AV17" s="78" t="s">
        <v>306</v>
      </c>
      <c r="AW17" s="78" t="s">
        <v>306</v>
      </c>
      <c r="AX17" s="78" t="s">
        <v>306</v>
      </c>
      <c r="AY17" s="78" t="s">
        <v>306</v>
      </c>
      <c r="AZ17" s="78" t="s">
        <v>306</v>
      </c>
      <c r="BA17" s="78" t="s">
        <v>306</v>
      </c>
      <c r="BB17" s="78" t="s">
        <v>306</v>
      </c>
      <c r="BC17" s="78" t="s">
        <v>306</v>
      </c>
      <c r="BD17" s="78" t="s">
        <v>306</v>
      </c>
      <c r="BE17" s="78" t="s">
        <v>306</v>
      </c>
      <c r="BF17" s="78" t="s">
        <v>306</v>
      </c>
      <c r="BG17" s="78" t="s">
        <v>306</v>
      </c>
    </row>
    <row r="18" spans="1:59" ht="31.5" x14ac:dyDescent="0.25">
      <c r="A18" s="65" t="s">
        <v>162</v>
      </c>
      <c r="B18" s="68" t="s">
        <v>246</v>
      </c>
      <c r="C18" s="67" t="s">
        <v>243</v>
      </c>
      <c r="D18" s="78" t="s">
        <v>306</v>
      </c>
      <c r="E18" s="78" t="s">
        <v>306</v>
      </c>
      <c r="F18" s="78" t="s">
        <v>306</v>
      </c>
      <c r="G18" s="78" t="s">
        <v>306</v>
      </c>
      <c r="H18" s="78" t="s">
        <v>306</v>
      </c>
      <c r="I18" s="78" t="s">
        <v>306</v>
      </c>
      <c r="J18" s="78" t="s">
        <v>306</v>
      </c>
      <c r="K18" s="78" t="s">
        <v>306</v>
      </c>
      <c r="L18" s="78" t="s">
        <v>306</v>
      </c>
      <c r="M18" s="78" t="s">
        <v>306</v>
      </c>
      <c r="N18" s="78" t="s">
        <v>306</v>
      </c>
      <c r="O18" s="78" t="s">
        <v>306</v>
      </c>
      <c r="P18" s="78" t="s">
        <v>306</v>
      </c>
      <c r="Q18" s="78" t="s">
        <v>306</v>
      </c>
      <c r="R18" s="78" t="s">
        <v>306</v>
      </c>
      <c r="S18" s="78" t="s">
        <v>306</v>
      </c>
      <c r="T18" s="78" t="s">
        <v>306</v>
      </c>
      <c r="U18" s="78" t="s">
        <v>306</v>
      </c>
      <c r="V18" s="78" t="s">
        <v>306</v>
      </c>
      <c r="W18" s="78" t="s">
        <v>306</v>
      </c>
      <c r="X18" s="78" t="s">
        <v>306</v>
      </c>
      <c r="Y18" s="78" t="s">
        <v>306</v>
      </c>
      <c r="Z18" s="78" t="s">
        <v>306</v>
      </c>
      <c r="AA18" s="78" t="s">
        <v>306</v>
      </c>
      <c r="AB18" s="78" t="s">
        <v>306</v>
      </c>
      <c r="AC18" s="78" t="s">
        <v>306</v>
      </c>
      <c r="AD18" s="78" t="s">
        <v>306</v>
      </c>
      <c r="AE18" s="78" t="s">
        <v>306</v>
      </c>
      <c r="AF18" s="78" t="s">
        <v>306</v>
      </c>
      <c r="AG18" s="78" t="s">
        <v>306</v>
      </c>
      <c r="AH18" s="78" t="s">
        <v>306</v>
      </c>
      <c r="AI18" s="78" t="s">
        <v>306</v>
      </c>
      <c r="AJ18" s="78" t="s">
        <v>306</v>
      </c>
      <c r="AK18" s="78" t="s">
        <v>306</v>
      </c>
      <c r="AL18" s="78" t="s">
        <v>306</v>
      </c>
      <c r="AM18" s="78" t="s">
        <v>306</v>
      </c>
      <c r="AN18" s="78" t="s">
        <v>306</v>
      </c>
      <c r="AO18" s="78" t="s">
        <v>306</v>
      </c>
      <c r="AP18" s="78" t="s">
        <v>306</v>
      </c>
      <c r="AQ18" s="78" t="s">
        <v>306</v>
      </c>
      <c r="AR18" s="78" t="s">
        <v>306</v>
      </c>
      <c r="AS18" s="78" t="s">
        <v>306</v>
      </c>
      <c r="AT18" s="78" t="s">
        <v>306</v>
      </c>
      <c r="AU18" s="78" t="s">
        <v>306</v>
      </c>
      <c r="AV18" s="78" t="s">
        <v>306</v>
      </c>
      <c r="AW18" s="78" t="s">
        <v>306</v>
      </c>
      <c r="AX18" s="78" t="s">
        <v>306</v>
      </c>
      <c r="AY18" s="78" t="s">
        <v>306</v>
      </c>
      <c r="AZ18" s="78" t="s">
        <v>306</v>
      </c>
      <c r="BA18" s="78" t="s">
        <v>306</v>
      </c>
      <c r="BB18" s="78" t="s">
        <v>306</v>
      </c>
      <c r="BC18" s="78" t="s">
        <v>306</v>
      </c>
      <c r="BD18" s="78" t="s">
        <v>306</v>
      </c>
      <c r="BE18" s="78" t="s">
        <v>306</v>
      </c>
      <c r="BF18" s="78" t="s">
        <v>306</v>
      </c>
      <c r="BG18" s="78" t="s">
        <v>306</v>
      </c>
    </row>
    <row r="19" spans="1:59" x14ac:dyDescent="0.25">
      <c r="A19" s="65" t="s">
        <v>247</v>
      </c>
      <c r="B19" s="69" t="s">
        <v>248</v>
      </c>
      <c r="C19" s="67" t="s">
        <v>243</v>
      </c>
      <c r="D19" s="78" t="s">
        <v>306</v>
      </c>
      <c r="E19" s="78" t="s">
        <v>306</v>
      </c>
      <c r="F19" s="78" t="s">
        <v>306</v>
      </c>
      <c r="G19" s="78" t="s">
        <v>306</v>
      </c>
      <c r="H19" s="78" t="s">
        <v>306</v>
      </c>
      <c r="I19" s="78" t="s">
        <v>306</v>
      </c>
      <c r="J19" s="78" t="s">
        <v>306</v>
      </c>
      <c r="K19" s="78" t="s">
        <v>306</v>
      </c>
      <c r="L19" s="78" t="s">
        <v>306</v>
      </c>
      <c r="M19" s="78" t="s">
        <v>306</v>
      </c>
      <c r="N19" s="78" t="s">
        <v>306</v>
      </c>
      <c r="O19" s="78" t="s">
        <v>306</v>
      </c>
      <c r="P19" s="78" t="s">
        <v>306</v>
      </c>
      <c r="Q19" s="78" t="s">
        <v>306</v>
      </c>
      <c r="R19" s="78" t="s">
        <v>306</v>
      </c>
      <c r="S19" s="78" t="s">
        <v>306</v>
      </c>
      <c r="T19" s="78" t="s">
        <v>306</v>
      </c>
      <c r="U19" s="78" t="s">
        <v>306</v>
      </c>
      <c r="V19" s="78" t="s">
        <v>306</v>
      </c>
      <c r="W19" s="78" t="s">
        <v>306</v>
      </c>
      <c r="X19" s="78" t="s">
        <v>306</v>
      </c>
      <c r="Y19" s="78" t="s">
        <v>306</v>
      </c>
      <c r="Z19" s="78" t="s">
        <v>306</v>
      </c>
      <c r="AA19" s="78" t="s">
        <v>306</v>
      </c>
      <c r="AB19" s="78" t="s">
        <v>306</v>
      </c>
      <c r="AC19" s="78" t="s">
        <v>306</v>
      </c>
      <c r="AD19" s="78" t="s">
        <v>306</v>
      </c>
      <c r="AE19" s="78" t="s">
        <v>306</v>
      </c>
      <c r="AF19" s="78" t="s">
        <v>306</v>
      </c>
      <c r="AG19" s="78" t="s">
        <v>306</v>
      </c>
      <c r="AH19" s="78" t="s">
        <v>306</v>
      </c>
      <c r="AI19" s="78" t="s">
        <v>306</v>
      </c>
      <c r="AJ19" s="78" t="s">
        <v>306</v>
      </c>
      <c r="AK19" s="78" t="s">
        <v>306</v>
      </c>
      <c r="AL19" s="78" t="s">
        <v>306</v>
      </c>
      <c r="AM19" s="78" t="s">
        <v>306</v>
      </c>
      <c r="AN19" s="78" t="s">
        <v>306</v>
      </c>
      <c r="AO19" s="78" t="s">
        <v>306</v>
      </c>
      <c r="AP19" s="78" t="s">
        <v>306</v>
      </c>
      <c r="AQ19" s="78" t="s">
        <v>306</v>
      </c>
      <c r="AR19" s="78" t="s">
        <v>306</v>
      </c>
      <c r="AS19" s="78" t="s">
        <v>306</v>
      </c>
      <c r="AT19" s="78" t="s">
        <v>306</v>
      </c>
      <c r="AU19" s="78" t="s">
        <v>306</v>
      </c>
      <c r="AV19" s="78" t="s">
        <v>306</v>
      </c>
      <c r="AW19" s="78" t="s">
        <v>306</v>
      </c>
      <c r="AX19" s="78" t="s">
        <v>306</v>
      </c>
      <c r="AY19" s="78" t="s">
        <v>306</v>
      </c>
      <c r="AZ19" s="78" t="s">
        <v>306</v>
      </c>
      <c r="BA19" s="78" t="s">
        <v>306</v>
      </c>
      <c r="BB19" s="78" t="s">
        <v>306</v>
      </c>
      <c r="BC19" s="78" t="s">
        <v>306</v>
      </c>
      <c r="BD19" s="78" t="s">
        <v>306</v>
      </c>
      <c r="BE19" s="78" t="s">
        <v>306</v>
      </c>
      <c r="BF19" s="78" t="s">
        <v>306</v>
      </c>
      <c r="BG19" s="78" t="s">
        <v>306</v>
      </c>
    </row>
    <row r="20" spans="1:59" x14ac:dyDescent="0.25">
      <c r="A20" s="65" t="s">
        <v>249</v>
      </c>
      <c r="B20" s="70" t="s">
        <v>250</v>
      </c>
      <c r="C20" s="67" t="s">
        <v>243</v>
      </c>
      <c r="D20" s="78" t="s">
        <v>306</v>
      </c>
      <c r="E20" s="78" t="s">
        <v>306</v>
      </c>
      <c r="F20" s="78" t="s">
        <v>306</v>
      </c>
      <c r="G20" s="78" t="s">
        <v>306</v>
      </c>
      <c r="H20" s="78" t="s">
        <v>306</v>
      </c>
      <c r="I20" s="78" t="s">
        <v>306</v>
      </c>
      <c r="J20" s="78" t="s">
        <v>306</v>
      </c>
      <c r="K20" s="78" t="s">
        <v>306</v>
      </c>
      <c r="L20" s="78" t="s">
        <v>306</v>
      </c>
      <c r="M20" s="78" t="s">
        <v>306</v>
      </c>
      <c r="N20" s="78" t="s">
        <v>306</v>
      </c>
      <c r="O20" s="78" t="s">
        <v>306</v>
      </c>
      <c r="P20" s="78" t="s">
        <v>306</v>
      </c>
      <c r="Q20" s="78" t="s">
        <v>306</v>
      </c>
      <c r="R20" s="78" t="s">
        <v>306</v>
      </c>
      <c r="S20" s="78" t="s">
        <v>306</v>
      </c>
      <c r="T20" s="78" t="s">
        <v>306</v>
      </c>
      <c r="U20" s="78" t="s">
        <v>306</v>
      </c>
      <c r="V20" s="78" t="s">
        <v>306</v>
      </c>
      <c r="W20" s="78" t="s">
        <v>306</v>
      </c>
      <c r="X20" s="78" t="s">
        <v>306</v>
      </c>
      <c r="Y20" s="78" t="s">
        <v>306</v>
      </c>
      <c r="Z20" s="78" t="s">
        <v>306</v>
      </c>
      <c r="AA20" s="78" t="s">
        <v>306</v>
      </c>
      <c r="AB20" s="78" t="s">
        <v>306</v>
      </c>
      <c r="AC20" s="78" t="s">
        <v>306</v>
      </c>
      <c r="AD20" s="78" t="s">
        <v>306</v>
      </c>
      <c r="AE20" s="78" t="s">
        <v>306</v>
      </c>
      <c r="AF20" s="78" t="s">
        <v>306</v>
      </c>
      <c r="AG20" s="78" t="s">
        <v>306</v>
      </c>
      <c r="AH20" s="78" t="s">
        <v>306</v>
      </c>
      <c r="AI20" s="78" t="s">
        <v>306</v>
      </c>
      <c r="AJ20" s="78" t="s">
        <v>306</v>
      </c>
      <c r="AK20" s="78" t="s">
        <v>306</v>
      </c>
      <c r="AL20" s="78" t="s">
        <v>306</v>
      </c>
      <c r="AM20" s="78" t="s">
        <v>306</v>
      </c>
      <c r="AN20" s="78" t="s">
        <v>306</v>
      </c>
      <c r="AO20" s="78" t="s">
        <v>306</v>
      </c>
      <c r="AP20" s="78" t="s">
        <v>306</v>
      </c>
      <c r="AQ20" s="78" t="s">
        <v>306</v>
      </c>
      <c r="AR20" s="78" t="s">
        <v>306</v>
      </c>
      <c r="AS20" s="78" t="s">
        <v>306</v>
      </c>
      <c r="AT20" s="78" t="s">
        <v>306</v>
      </c>
      <c r="AU20" s="78" t="s">
        <v>306</v>
      </c>
      <c r="AV20" s="78" t="s">
        <v>306</v>
      </c>
      <c r="AW20" s="78" t="s">
        <v>306</v>
      </c>
      <c r="AX20" s="78" t="s">
        <v>306</v>
      </c>
      <c r="AY20" s="78" t="s">
        <v>306</v>
      </c>
      <c r="AZ20" s="78" t="s">
        <v>306</v>
      </c>
      <c r="BA20" s="78" t="s">
        <v>306</v>
      </c>
      <c r="BB20" s="78" t="s">
        <v>306</v>
      </c>
      <c r="BC20" s="78" t="s">
        <v>306</v>
      </c>
      <c r="BD20" s="78" t="s">
        <v>306</v>
      </c>
      <c r="BE20" s="78" t="s">
        <v>306</v>
      </c>
      <c r="BF20" s="78" t="s">
        <v>306</v>
      </c>
      <c r="BG20" s="78" t="s">
        <v>306</v>
      </c>
    </row>
    <row r="21" spans="1:59" ht="31.5" x14ac:dyDescent="0.25">
      <c r="A21" s="65" t="s">
        <v>251</v>
      </c>
      <c r="B21" s="71" t="s">
        <v>252</v>
      </c>
      <c r="C21" s="67" t="s">
        <v>243</v>
      </c>
      <c r="D21" s="78" t="s">
        <v>306</v>
      </c>
      <c r="E21" s="78" t="s">
        <v>306</v>
      </c>
      <c r="F21" s="78" t="s">
        <v>306</v>
      </c>
      <c r="G21" s="78" t="s">
        <v>306</v>
      </c>
      <c r="H21" s="78" t="s">
        <v>306</v>
      </c>
      <c r="I21" s="78" t="s">
        <v>306</v>
      </c>
      <c r="J21" s="78" t="s">
        <v>306</v>
      </c>
      <c r="K21" s="78" t="s">
        <v>306</v>
      </c>
      <c r="L21" s="78" t="s">
        <v>306</v>
      </c>
      <c r="M21" s="78" t="s">
        <v>306</v>
      </c>
      <c r="N21" s="78" t="s">
        <v>306</v>
      </c>
      <c r="O21" s="78" t="s">
        <v>306</v>
      </c>
      <c r="P21" s="78" t="s">
        <v>306</v>
      </c>
      <c r="Q21" s="78" t="s">
        <v>306</v>
      </c>
      <c r="R21" s="78" t="s">
        <v>306</v>
      </c>
      <c r="S21" s="78" t="s">
        <v>306</v>
      </c>
      <c r="T21" s="78" t="s">
        <v>306</v>
      </c>
      <c r="U21" s="78" t="s">
        <v>306</v>
      </c>
      <c r="V21" s="78" t="s">
        <v>306</v>
      </c>
      <c r="W21" s="78" t="s">
        <v>306</v>
      </c>
      <c r="X21" s="78" t="s">
        <v>306</v>
      </c>
      <c r="Y21" s="78" t="s">
        <v>306</v>
      </c>
      <c r="Z21" s="78" t="s">
        <v>306</v>
      </c>
      <c r="AA21" s="78" t="s">
        <v>306</v>
      </c>
      <c r="AB21" s="78" t="s">
        <v>306</v>
      </c>
      <c r="AC21" s="78" t="s">
        <v>306</v>
      </c>
      <c r="AD21" s="78" t="s">
        <v>306</v>
      </c>
      <c r="AE21" s="78" t="s">
        <v>306</v>
      </c>
      <c r="AF21" s="78" t="s">
        <v>306</v>
      </c>
      <c r="AG21" s="78" t="s">
        <v>306</v>
      </c>
      <c r="AH21" s="78" t="s">
        <v>306</v>
      </c>
      <c r="AI21" s="78" t="s">
        <v>306</v>
      </c>
      <c r="AJ21" s="78" t="s">
        <v>306</v>
      </c>
      <c r="AK21" s="78" t="s">
        <v>306</v>
      </c>
      <c r="AL21" s="78" t="s">
        <v>306</v>
      </c>
      <c r="AM21" s="78" t="s">
        <v>306</v>
      </c>
      <c r="AN21" s="78" t="s">
        <v>306</v>
      </c>
      <c r="AO21" s="78" t="s">
        <v>306</v>
      </c>
      <c r="AP21" s="78" t="s">
        <v>306</v>
      </c>
      <c r="AQ21" s="78" t="s">
        <v>306</v>
      </c>
      <c r="AR21" s="78" t="s">
        <v>306</v>
      </c>
      <c r="AS21" s="78" t="s">
        <v>306</v>
      </c>
      <c r="AT21" s="78" t="s">
        <v>306</v>
      </c>
      <c r="AU21" s="78" t="s">
        <v>306</v>
      </c>
      <c r="AV21" s="78" t="s">
        <v>306</v>
      </c>
      <c r="AW21" s="78" t="s">
        <v>306</v>
      </c>
      <c r="AX21" s="78" t="s">
        <v>306</v>
      </c>
      <c r="AY21" s="78" t="s">
        <v>306</v>
      </c>
      <c r="AZ21" s="78" t="s">
        <v>306</v>
      </c>
      <c r="BA21" s="78" t="s">
        <v>306</v>
      </c>
      <c r="BB21" s="78" t="s">
        <v>306</v>
      </c>
      <c r="BC21" s="78" t="s">
        <v>306</v>
      </c>
      <c r="BD21" s="78" t="s">
        <v>306</v>
      </c>
      <c r="BE21" s="78" t="s">
        <v>306</v>
      </c>
      <c r="BF21" s="78" t="s">
        <v>306</v>
      </c>
      <c r="BG21" s="78" t="s">
        <v>306</v>
      </c>
    </row>
    <row r="22" spans="1:59" x14ac:dyDescent="0.25">
      <c r="A22" s="65" t="s">
        <v>253</v>
      </c>
      <c r="B22" s="71" t="s">
        <v>254</v>
      </c>
      <c r="C22" s="67" t="s">
        <v>243</v>
      </c>
      <c r="D22" s="78" t="s">
        <v>306</v>
      </c>
      <c r="E22" s="78" t="s">
        <v>306</v>
      </c>
      <c r="F22" s="78" t="s">
        <v>306</v>
      </c>
      <c r="G22" s="78" t="s">
        <v>306</v>
      </c>
      <c r="H22" s="78" t="s">
        <v>306</v>
      </c>
      <c r="I22" s="78" t="s">
        <v>306</v>
      </c>
      <c r="J22" s="78" t="s">
        <v>306</v>
      </c>
      <c r="K22" s="78" t="s">
        <v>306</v>
      </c>
      <c r="L22" s="78" t="s">
        <v>306</v>
      </c>
      <c r="M22" s="78" t="s">
        <v>306</v>
      </c>
      <c r="N22" s="78" t="s">
        <v>306</v>
      </c>
      <c r="O22" s="78" t="s">
        <v>306</v>
      </c>
      <c r="P22" s="78" t="s">
        <v>306</v>
      </c>
      <c r="Q22" s="78" t="s">
        <v>306</v>
      </c>
      <c r="R22" s="78" t="s">
        <v>306</v>
      </c>
      <c r="S22" s="78" t="s">
        <v>306</v>
      </c>
      <c r="T22" s="78" t="s">
        <v>306</v>
      </c>
      <c r="U22" s="78" t="s">
        <v>306</v>
      </c>
      <c r="V22" s="78" t="s">
        <v>306</v>
      </c>
      <c r="W22" s="78" t="s">
        <v>306</v>
      </c>
      <c r="X22" s="78" t="s">
        <v>306</v>
      </c>
      <c r="Y22" s="78" t="s">
        <v>306</v>
      </c>
      <c r="Z22" s="78" t="s">
        <v>306</v>
      </c>
      <c r="AA22" s="78" t="s">
        <v>306</v>
      </c>
      <c r="AB22" s="78" t="s">
        <v>306</v>
      </c>
      <c r="AC22" s="78" t="s">
        <v>306</v>
      </c>
      <c r="AD22" s="78" t="s">
        <v>306</v>
      </c>
      <c r="AE22" s="78" t="s">
        <v>306</v>
      </c>
      <c r="AF22" s="78" t="s">
        <v>306</v>
      </c>
      <c r="AG22" s="78" t="s">
        <v>306</v>
      </c>
      <c r="AH22" s="78" t="s">
        <v>306</v>
      </c>
      <c r="AI22" s="78" t="s">
        <v>306</v>
      </c>
      <c r="AJ22" s="78" t="s">
        <v>306</v>
      </c>
      <c r="AK22" s="78" t="s">
        <v>306</v>
      </c>
      <c r="AL22" s="78" t="s">
        <v>306</v>
      </c>
      <c r="AM22" s="78" t="s">
        <v>306</v>
      </c>
      <c r="AN22" s="78" t="s">
        <v>306</v>
      </c>
      <c r="AO22" s="78" t="s">
        <v>306</v>
      </c>
      <c r="AP22" s="78" t="s">
        <v>306</v>
      </c>
      <c r="AQ22" s="78" t="s">
        <v>306</v>
      </c>
      <c r="AR22" s="78" t="s">
        <v>306</v>
      </c>
      <c r="AS22" s="78" t="s">
        <v>306</v>
      </c>
      <c r="AT22" s="78" t="s">
        <v>306</v>
      </c>
      <c r="AU22" s="78" t="s">
        <v>306</v>
      </c>
      <c r="AV22" s="78" t="s">
        <v>306</v>
      </c>
      <c r="AW22" s="78" t="s">
        <v>306</v>
      </c>
      <c r="AX22" s="78" t="s">
        <v>306</v>
      </c>
      <c r="AY22" s="78" t="s">
        <v>306</v>
      </c>
      <c r="AZ22" s="78" t="s">
        <v>306</v>
      </c>
      <c r="BA22" s="78" t="s">
        <v>306</v>
      </c>
      <c r="BB22" s="78" t="s">
        <v>306</v>
      </c>
      <c r="BC22" s="78" t="s">
        <v>306</v>
      </c>
      <c r="BD22" s="78" t="s">
        <v>306</v>
      </c>
      <c r="BE22" s="78" t="s">
        <v>306</v>
      </c>
      <c r="BF22" s="78" t="s">
        <v>306</v>
      </c>
      <c r="BG22" s="78" t="s">
        <v>306</v>
      </c>
    </row>
    <row r="23" spans="1:59" x14ac:dyDescent="0.25">
      <c r="A23" s="65" t="s">
        <v>255</v>
      </c>
      <c r="B23" s="70" t="s">
        <v>256</v>
      </c>
      <c r="C23" s="67" t="s">
        <v>243</v>
      </c>
      <c r="D23" s="78" t="s">
        <v>306</v>
      </c>
      <c r="E23" s="78" t="s">
        <v>306</v>
      </c>
      <c r="F23" s="78" t="s">
        <v>306</v>
      </c>
      <c r="G23" s="78" t="s">
        <v>306</v>
      </c>
      <c r="H23" s="78" t="s">
        <v>306</v>
      </c>
      <c r="I23" s="78" t="s">
        <v>306</v>
      </c>
      <c r="J23" s="78" t="s">
        <v>306</v>
      </c>
      <c r="K23" s="78" t="s">
        <v>306</v>
      </c>
      <c r="L23" s="78" t="s">
        <v>306</v>
      </c>
      <c r="M23" s="78" t="s">
        <v>306</v>
      </c>
      <c r="N23" s="78" t="s">
        <v>306</v>
      </c>
      <c r="O23" s="78" t="s">
        <v>306</v>
      </c>
      <c r="P23" s="78" t="s">
        <v>306</v>
      </c>
      <c r="Q23" s="78" t="s">
        <v>306</v>
      </c>
      <c r="R23" s="78" t="s">
        <v>306</v>
      </c>
      <c r="S23" s="78" t="s">
        <v>306</v>
      </c>
      <c r="T23" s="78" t="s">
        <v>306</v>
      </c>
      <c r="U23" s="78" t="s">
        <v>306</v>
      </c>
      <c r="V23" s="78" t="s">
        <v>306</v>
      </c>
      <c r="W23" s="78" t="s">
        <v>306</v>
      </c>
      <c r="X23" s="78" t="s">
        <v>306</v>
      </c>
      <c r="Y23" s="78" t="s">
        <v>306</v>
      </c>
      <c r="Z23" s="78" t="s">
        <v>306</v>
      </c>
      <c r="AA23" s="78" t="s">
        <v>306</v>
      </c>
      <c r="AB23" s="78" t="s">
        <v>306</v>
      </c>
      <c r="AC23" s="78" t="s">
        <v>306</v>
      </c>
      <c r="AD23" s="78" t="s">
        <v>306</v>
      </c>
      <c r="AE23" s="78" t="s">
        <v>306</v>
      </c>
      <c r="AF23" s="78" t="s">
        <v>306</v>
      </c>
      <c r="AG23" s="78" t="s">
        <v>306</v>
      </c>
      <c r="AH23" s="78" t="s">
        <v>306</v>
      </c>
      <c r="AI23" s="78" t="s">
        <v>306</v>
      </c>
      <c r="AJ23" s="78" t="s">
        <v>306</v>
      </c>
      <c r="AK23" s="78" t="s">
        <v>306</v>
      </c>
      <c r="AL23" s="78" t="s">
        <v>306</v>
      </c>
      <c r="AM23" s="78" t="s">
        <v>306</v>
      </c>
      <c r="AN23" s="78" t="s">
        <v>306</v>
      </c>
      <c r="AO23" s="78" t="s">
        <v>306</v>
      </c>
      <c r="AP23" s="78" t="s">
        <v>306</v>
      </c>
      <c r="AQ23" s="78" t="s">
        <v>306</v>
      </c>
      <c r="AR23" s="78" t="s">
        <v>306</v>
      </c>
      <c r="AS23" s="78" t="s">
        <v>306</v>
      </c>
      <c r="AT23" s="78" t="s">
        <v>306</v>
      </c>
      <c r="AU23" s="78" t="s">
        <v>306</v>
      </c>
      <c r="AV23" s="78" t="s">
        <v>306</v>
      </c>
      <c r="AW23" s="78" t="s">
        <v>306</v>
      </c>
      <c r="AX23" s="78" t="s">
        <v>306</v>
      </c>
      <c r="AY23" s="78" t="s">
        <v>306</v>
      </c>
      <c r="AZ23" s="78" t="s">
        <v>306</v>
      </c>
      <c r="BA23" s="78" t="s">
        <v>306</v>
      </c>
      <c r="BB23" s="78" t="s">
        <v>306</v>
      </c>
      <c r="BC23" s="78" t="s">
        <v>306</v>
      </c>
      <c r="BD23" s="78" t="s">
        <v>306</v>
      </c>
      <c r="BE23" s="78" t="s">
        <v>306</v>
      </c>
      <c r="BF23" s="78" t="s">
        <v>306</v>
      </c>
      <c r="BG23" s="78" t="s">
        <v>306</v>
      </c>
    </row>
    <row r="24" spans="1:59" x14ac:dyDescent="0.25">
      <c r="A24" s="65" t="s">
        <v>257</v>
      </c>
      <c r="B24" s="70" t="s">
        <v>258</v>
      </c>
      <c r="C24" s="67" t="s">
        <v>243</v>
      </c>
      <c r="D24" s="78" t="s">
        <v>306</v>
      </c>
      <c r="E24" s="78" t="s">
        <v>306</v>
      </c>
      <c r="F24" s="78" t="s">
        <v>306</v>
      </c>
      <c r="G24" s="78" t="s">
        <v>306</v>
      </c>
      <c r="H24" s="78" t="s">
        <v>306</v>
      </c>
      <c r="I24" s="78" t="s">
        <v>306</v>
      </c>
      <c r="J24" s="78" t="s">
        <v>306</v>
      </c>
      <c r="K24" s="78" t="s">
        <v>306</v>
      </c>
      <c r="L24" s="78" t="s">
        <v>306</v>
      </c>
      <c r="M24" s="78" t="s">
        <v>306</v>
      </c>
      <c r="N24" s="78" t="s">
        <v>306</v>
      </c>
      <c r="O24" s="78" t="s">
        <v>306</v>
      </c>
      <c r="P24" s="78" t="s">
        <v>306</v>
      </c>
      <c r="Q24" s="78" t="s">
        <v>306</v>
      </c>
      <c r="R24" s="78" t="s">
        <v>306</v>
      </c>
      <c r="S24" s="78" t="s">
        <v>306</v>
      </c>
      <c r="T24" s="78" t="s">
        <v>306</v>
      </c>
      <c r="U24" s="78" t="s">
        <v>306</v>
      </c>
      <c r="V24" s="78" t="s">
        <v>306</v>
      </c>
      <c r="W24" s="78" t="s">
        <v>306</v>
      </c>
      <c r="X24" s="78" t="s">
        <v>306</v>
      </c>
      <c r="Y24" s="78" t="s">
        <v>306</v>
      </c>
      <c r="Z24" s="78" t="s">
        <v>306</v>
      </c>
      <c r="AA24" s="78" t="s">
        <v>306</v>
      </c>
      <c r="AB24" s="78" t="s">
        <v>306</v>
      </c>
      <c r="AC24" s="78" t="s">
        <v>306</v>
      </c>
      <c r="AD24" s="78" t="s">
        <v>306</v>
      </c>
      <c r="AE24" s="78" t="s">
        <v>306</v>
      </c>
      <c r="AF24" s="78" t="s">
        <v>306</v>
      </c>
      <c r="AG24" s="78" t="s">
        <v>306</v>
      </c>
      <c r="AH24" s="78" t="s">
        <v>306</v>
      </c>
      <c r="AI24" s="78" t="s">
        <v>306</v>
      </c>
      <c r="AJ24" s="78" t="s">
        <v>306</v>
      </c>
      <c r="AK24" s="78" t="s">
        <v>306</v>
      </c>
      <c r="AL24" s="78" t="s">
        <v>306</v>
      </c>
      <c r="AM24" s="78" t="s">
        <v>306</v>
      </c>
      <c r="AN24" s="78" t="s">
        <v>306</v>
      </c>
      <c r="AO24" s="78" t="s">
        <v>306</v>
      </c>
      <c r="AP24" s="78" t="s">
        <v>306</v>
      </c>
      <c r="AQ24" s="78" t="s">
        <v>306</v>
      </c>
      <c r="AR24" s="78" t="s">
        <v>306</v>
      </c>
      <c r="AS24" s="78" t="s">
        <v>306</v>
      </c>
      <c r="AT24" s="78" t="s">
        <v>306</v>
      </c>
      <c r="AU24" s="78" t="s">
        <v>306</v>
      </c>
      <c r="AV24" s="78" t="s">
        <v>306</v>
      </c>
      <c r="AW24" s="78" t="s">
        <v>306</v>
      </c>
      <c r="AX24" s="78" t="s">
        <v>306</v>
      </c>
      <c r="AY24" s="78" t="s">
        <v>306</v>
      </c>
      <c r="AZ24" s="78" t="s">
        <v>306</v>
      </c>
      <c r="BA24" s="78" t="s">
        <v>306</v>
      </c>
      <c r="BB24" s="78" t="s">
        <v>306</v>
      </c>
      <c r="BC24" s="78" t="s">
        <v>306</v>
      </c>
      <c r="BD24" s="78" t="s">
        <v>306</v>
      </c>
      <c r="BE24" s="78" t="s">
        <v>306</v>
      </c>
      <c r="BF24" s="78" t="s">
        <v>306</v>
      </c>
      <c r="BG24" s="78" t="s">
        <v>306</v>
      </c>
    </row>
    <row r="25" spans="1:59" x14ac:dyDescent="0.25">
      <c r="A25" s="65" t="s">
        <v>259</v>
      </c>
      <c r="B25" s="69" t="s">
        <v>260</v>
      </c>
      <c r="C25" s="67" t="s">
        <v>243</v>
      </c>
      <c r="D25" s="78" t="s">
        <v>306</v>
      </c>
      <c r="E25" s="78" t="s">
        <v>306</v>
      </c>
      <c r="F25" s="78" t="s">
        <v>306</v>
      </c>
      <c r="G25" s="78" t="s">
        <v>306</v>
      </c>
      <c r="H25" s="78" t="s">
        <v>306</v>
      </c>
      <c r="I25" s="78" t="s">
        <v>306</v>
      </c>
      <c r="J25" s="78" t="s">
        <v>306</v>
      </c>
      <c r="K25" s="78" t="s">
        <v>306</v>
      </c>
      <c r="L25" s="78" t="s">
        <v>306</v>
      </c>
      <c r="M25" s="78" t="s">
        <v>306</v>
      </c>
      <c r="N25" s="78" t="s">
        <v>306</v>
      </c>
      <c r="O25" s="78" t="s">
        <v>306</v>
      </c>
      <c r="P25" s="78" t="s">
        <v>306</v>
      </c>
      <c r="Q25" s="78" t="s">
        <v>306</v>
      </c>
      <c r="R25" s="78" t="s">
        <v>306</v>
      </c>
      <c r="S25" s="78" t="s">
        <v>306</v>
      </c>
      <c r="T25" s="78" t="s">
        <v>306</v>
      </c>
      <c r="U25" s="78" t="s">
        <v>306</v>
      </c>
      <c r="V25" s="78" t="s">
        <v>306</v>
      </c>
      <c r="W25" s="78" t="s">
        <v>306</v>
      </c>
      <c r="X25" s="78" t="s">
        <v>306</v>
      </c>
      <c r="Y25" s="78" t="s">
        <v>306</v>
      </c>
      <c r="Z25" s="78" t="s">
        <v>306</v>
      </c>
      <c r="AA25" s="78" t="s">
        <v>306</v>
      </c>
      <c r="AB25" s="78" t="s">
        <v>306</v>
      </c>
      <c r="AC25" s="78" t="s">
        <v>306</v>
      </c>
      <c r="AD25" s="78" t="s">
        <v>306</v>
      </c>
      <c r="AE25" s="78" t="s">
        <v>306</v>
      </c>
      <c r="AF25" s="78" t="s">
        <v>306</v>
      </c>
      <c r="AG25" s="78" t="s">
        <v>306</v>
      </c>
      <c r="AH25" s="78" t="s">
        <v>306</v>
      </c>
      <c r="AI25" s="78" t="s">
        <v>306</v>
      </c>
      <c r="AJ25" s="78" t="s">
        <v>306</v>
      </c>
      <c r="AK25" s="78" t="s">
        <v>306</v>
      </c>
      <c r="AL25" s="78" t="s">
        <v>306</v>
      </c>
      <c r="AM25" s="78" t="s">
        <v>306</v>
      </c>
      <c r="AN25" s="78" t="s">
        <v>306</v>
      </c>
      <c r="AO25" s="78" t="s">
        <v>306</v>
      </c>
      <c r="AP25" s="78" t="s">
        <v>306</v>
      </c>
      <c r="AQ25" s="78" t="s">
        <v>306</v>
      </c>
      <c r="AR25" s="78" t="s">
        <v>306</v>
      </c>
      <c r="AS25" s="78" t="s">
        <v>306</v>
      </c>
      <c r="AT25" s="78" t="s">
        <v>306</v>
      </c>
      <c r="AU25" s="78" t="s">
        <v>306</v>
      </c>
      <c r="AV25" s="78" t="s">
        <v>306</v>
      </c>
      <c r="AW25" s="78" t="s">
        <v>306</v>
      </c>
      <c r="AX25" s="78" t="s">
        <v>306</v>
      </c>
      <c r="AY25" s="78" t="s">
        <v>306</v>
      </c>
      <c r="AZ25" s="78" t="s">
        <v>306</v>
      </c>
      <c r="BA25" s="78" t="s">
        <v>306</v>
      </c>
      <c r="BB25" s="78" t="s">
        <v>306</v>
      </c>
      <c r="BC25" s="78" t="s">
        <v>306</v>
      </c>
      <c r="BD25" s="78" t="s">
        <v>306</v>
      </c>
      <c r="BE25" s="78" t="s">
        <v>306</v>
      </c>
      <c r="BF25" s="78" t="s">
        <v>306</v>
      </c>
      <c r="BG25" s="78" t="s">
        <v>306</v>
      </c>
    </row>
    <row r="26" spans="1:59" x14ac:dyDescent="0.25">
      <c r="A26" s="65" t="s">
        <v>261</v>
      </c>
      <c r="B26" s="70" t="s">
        <v>262</v>
      </c>
      <c r="C26" s="67" t="s">
        <v>243</v>
      </c>
      <c r="D26" s="78" t="s">
        <v>306</v>
      </c>
      <c r="E26" s="78" t="s">
        <v>306</v>
      </c>
      <c r="F26" s="78" t="s">
        <v>306</v>
      </c>
      <c r="G26" s="78" t="s">
        <v>306</v>
      </c>
      <c r="H26" s="78" t="s">
        <v>306</v>
      </c>
      <c r="I26" s="78" t="s">
        <v>306</v>
      </c>
      <c r="J26" s="78" t="s">
        <v>306</v>
      </c>
      <c r="K26" s="78" t="s">
        <v>306</v>
      </c>
      <c r="L26" s="78" t="s">
        <v>306</v>
      </c>
      <c r="M26" s="78" t="s">
        <v>306</v>
      </c>
      <c r="N26" s="78" t="s">
        <v>306</v>
      </c>
      <c r="O26" s="78" t="s">
        <v>306</v>
      </c>
      <c r="P26" s="78" t="s">
        <v>306</v>
      </c>
      <c r="Q26" s="78" t="s">
        <v>306</v>
      </c>
      <c r="R26" s="78" t="s">
        <v>306</v>
      </c>
      <c r="S26" s="78" t="s">
        <v>306</v>
      </c>
      <c r="T26" s="78" t="s">
        <v>306</v>
      </c>
      <c r="U26" s="78" t="s">
        <v>306</v>
      </c>
      <c r="V26" s="78" t="s">
        <v>306</v>
      </c>
      <c r="W26" s="78" t="s">
        <v>306</v>
      </c>
      <c r="X26" s="78" t="s">
        <v>306</v>
      </c>
      <c r="Y26" s="78" t="s">
        <v>306</v>
      </c>
      <c r="Z26" s="78" t="s">
        <v>306</v>
      </c>
      <c r="AA26" s="78" t="s">
        <v>306</v>
      </c>
      <c r="AB26" s="78" t="s">
        <v>306</v>
      </c>
      <c r="AC26" s="78" t="s">
        <v>306</v>
      </c>
      <c r="AD26" s="78" t="s">
        <v>306</v>
      </c>
      <c r="AE26" s="78" t="s">
        <v>306</v>
      </c>
      <c r="AF26" s="78" t="s">
        <v>306</v>
      </c>
      <c r="AG26" s="78" t="s">
        <v>306</v>
      </c>
      <c r="AH26" s="78" t="s">
        <v>306</v>
      </c>
      <c r="AI26" s="78" t="s">
        <v>306</v>
      </c>
      <c r="AJ26" s="78" t="s">
        <v>306</v>
      </c>
      <c r="AK26" s="78" t="s">
        <v>306</v>
      </c>
      <c r="AL26" s="78" t="s">
        <v>306</v>
      </c>
      <c r="AM26" s="78" t="s">
        <v>306</v>
      </c>
      <c r="AN26" s="78" t="s">
        <v>306</v>
      </c>
      <c r="AO26" s="78" t="s">
        <v>306</v>
      </c>
      <c r="AP26" s="78" t="s">
        <v>306</v>
      </c>
      <c r="AQ26" s="78" t="s">
        <v>306</v>
      </c>
      <c r="AR26" s="78" t="s">
        <v>306</v>
      </c>
      <c r="AS26" s="78" t="s">
        <v>306</v>
      </c>
      <c r="AT26" s="78" t="s">
        <v>306</v>
      </c>
      <c r="AU26" s="78" t="s">
        <v>306</v>
      </c>
      <c r="AV26" s="78" t="s">
        <v>306</v>
      </c>
      <c r="AW26" s="78" t="s">
        <v>306</v>
      </c>
      <c r="AX26" s="78" t="s">
        <v>306</v>
      </c>
      <c r="AY26" s="78" t="s">
        <v>306</v>
      </c>
      <c r="AZ26" s="78" t="s">
        <v>306</v>
      </c>
      <c r="BA26" s="78" t="s">
        <v>306</v>
      </c>
      <c r="BB26" s="78" t="s">
        <v>306</v>
      </c>
      <c r="BC26" s="78" t="s">
        <v>306</v>
      </c>
      <c r="BD26" s="78" t="s">
        <v>306</v>
      </c>
      <c r="BE26" s="78" t="s">
        <v>306</v>
      </c>
      <c r="BF26" s="78" t="s">
        <v>306</v>
      </c>
      <c r="BG26" s="78" t="s">
        <v>306</v>
      </c>
    </row>
    <row r="27" spans="1:59" ht="31.5" x14ac:dyDescent="0.25">
      <c r="A27" s="65" t="s">
        <v>263</v>
      </c>
      <c r="B27" s="71" t="s">
        <v>264</v>
      </c>
      <c r="C27" s="67" t="s">
        <v>243</v>
      </c>
      <c r="D27" s="78" t="s">
        <v>306</v>
      </c>
      <c r="E27" s="78" t="s">
        <v>306</v>
      </c>
      <c r="F27" s="78" t="s">
        <v>306</v>
      </c>
      <c r="G27" s="78" t="s">
        <v>306</v>
      </c>
      <c r="H27" s="78" t="s">
        <v>306</v>
      </c>
      <c r="I27" s="78" t="s">
        <v>306</v>
      </c>
      <c r="J27" s="78" t="s">
        <v>306</v>
      </c>
      <c r="K27" s="78" t="s">
        <v>306</v>
      </c>
      <c r="L27" s="78" t="s">
        <v>306</v>
      </c>
      <c r="M27" s="78" t="s">
        <v>306</v>
      </c>
      <c r="N27" s="78" t="s">
        <v>306</v>
      </c>
      <c r="O27" s="78" t="s">
        <v>306</v>
      </c>
      <c r="P27" s="78" t="s">
        <v>306</v>
      </c>
      <c r="Q27" s="78" t="s">
        <v>306</v>
      </c>
      <c r="R27" s="78" t="s">
        <v>306</v>
      </c>
      <c r="S27" s="78" t="s">
        <v>306</v>
      </c>
      <c r="T27" s="78" t="s">
        <v>306</v>
      </c>
      <c r="U27" s="78" t="s">
        <v>306</v>
      </c>
      <c r="V27" s="78" t="s">
        <v>306</v>
      </c>
      <c r="W27" s="78" t="s">
        <v>306</v>
      </c>
      <c r="X27" s="78" t="s">
        <v>306</v>
      </c>
      <c r="Y27" s="78" t="s">
        <v>306</v>
      </c>
      <c r="Z27" s="78" t="s">
        <v>306</v>
      </c>
      <c r="AA27" s="78" t="s">
        <v>306</v>
      </c>
      <c r="AB27" s="78" t="s">
        <v>306</v>
      </c>
      <c r="AC27" s="78" t="s">
        <v>306</v>
      </c>
      <c r="AD27" s="78" t="s">
        <v>306</v>
      </c>
      <c r="AE27" s="78" t="s">
        <v>306</v>
      </c>
      <c r="AF27" s="78" t="s">
        <v>306</v>
      </c>
      <c r="AG27" s="78" t="s">
        <v>306</v>
      </c>
      <c r="AH27" s="78" t="s">
        <v>306</v>
      </c>
      <c r="AI27" s="78" t="s">
        <v>306</v>
      </c>
      <c r="AJ27" s="78" t="s">
        <v>306</v>
      </c>
      <c r="AK27" s="78" t="s">
        <v>306</v>
      </c>
      <c r="AL27" s="78" t="s">
        <v>306</v>
      </c>
      <c r="AM27" s="78" t="s">
        <v>306</v>
      </c>
      <c r="AN27" s="78" t="s">
        <v>306</v>
      </c>
      <c r="AO27" s="78" t="s">
        <v>306</v>
      </c>
      <c r="AP27" s="78" t="s">
        <v>306</v>
      </c>
      <c r="AQ27" s="78" t="s">
        <v>306</v>
      </c>
      <c r="AR27" s="78" t="s">
        <v>306</v>
      </c>
      <c r="AS27" s="78" t="s">
        <v>306</v>
      </c>
      <c r="AT27" s="78" t="s">
        <v>306</v>
      </c>
      <c r="AU27" s="78" t="s">
        <v>306</v>
      </c>
      <c r="AV27" s="78" t="s">
        <v>306</v>
      </c>
      <c r="AW27" s="78" t="s">
        <v>306</v>
      </c>
      <c r="AX27" s="78" t="s">
        <v>306</v>
      </c>
      <c r="AY27" s="78" t="s">
        <v>306</v>
      </c>
      <c r="AZ27" s="78" t="s">
        <v>306</v>
      </c>
      <c r="BA27" s="78" t="s">
        <v>306</v>
      </c>
      <c r="BB27" s="78" t="s">
        <v>306</v>
      </c>
      <c r="BC27" s="78" t="s">
        <v>306</v>
      </c>
      <c r="BD27" s="78" t="s">
        <v>306</v>
      </c>
      <c r="BE27" s="78" t="s">
        <v>306</v>
      </c>
      <c r="BF27" s="78" t="s">
        <v>306</v>
      </c>
      <c r="BG27" s="78" t="s">
        <v>306</v>
      </c>
    </row>
    <row r="28" spans="1:59" ht="31.5" x14ac:dyDescent="0.25">
      <c r="A28" s="65" t="s">
        <v>265</v>
      </c>
      <c r="B28" s="71" t="s">
        <v>266</v>
      </c>
      <c r="C28" s="67" t="s">
        <v>243</v>
      </c>
      <c r="D28" s="78" t="s">
        <v>306</v>
      </c>
      <c r="E28" s="78" t="s">
        <v>306</v>
      </c>
      <c r="F28" s="78" t="s">
        <v>306</v>
      </c>
      <c r="G28" s="78" t="s">
        <v>306</v>
      </c>
      <c r="H28" s="78" t="s">
        <v>306</v>
      </c>
      <c r="I28" s="78" t="s">
        <v>306</v>
      </c>
      <c r="J28" s="78" t="s">
        <v>306</v>
      </c>
      <c r="K28" s="78" t="s">
        <v>306</v>
      </c>
      <c r="L28" s="78" t="s">
        <v>306</v>
      </c>
      <c r="M28" s="78" t="s">
        <v>306</v>
      </c>
      <c r="N28" s="78" t="s">
        <v>306</v>
      </c>
      <c r="O28" s="78" t="s">
        <v>306</v>
      </c>
      <c r="P28" s="78" t="s">
        <v>306</v>
      </c>
      <c r="Q28" s="78" t="s">
        <v>306</v>
      </c>
      <c r="R28" s="78" t="s">
        <v>306</v>
      </c>
      <c r="S28" s="78" t="s">
        <v>306</v>
      </c>
      <c r="T28" s="78" t="s">
        <v>306</v>
      </c>
      <c r="U28" s="78" t="s">
        <v>306</v>
      </c>
      <c r="V28" s="78" t="s">
        <v>306</v>
      </c>
      <c r="W28" s="78" t="s">
        <v>306</v>
      </c>
      <c r="X28" s="78" t="s">
        <v>306</v>
      </c>
      <c r="Y28" s="78" t="s">
        <v>306</v>
      </c>
      <c r="Z28" s="78" t="s">
        <v>306</v>
      </c>
      <c r="AA28" s="78" t="s">
        <v>306</v>
      </c>
      <c r="AB28" s="78" t="s">
        <v>306</v>
      </c>
      <c r="AC28" s="78" t="s">
        <v>306</v>
      </c>
      <c r="AD28" s="78" t="s">
        <v>306</v>
      </c>
      <c r="AE28" s="78" t="s">
        <v>306</v>
      </c>
      <c r="AF28" s="78" t="s">
        <v>306</v>
      </c>
      <c r="AG28" s="78" t="s">
        <v>306</v>
      </c>
      <c r="AH28" s="78" t="s">
        <v>306</v>
      </c>
      <c r="AI28" s="78" t="s">
        <v>306</v>
      </c>
      <c r="AJ28" s="78" t="s">
        <v>306</v>
      </c>
      <c r="AK28" s="78" t="s">
        <v>306</v>
      </c>
      <c r="AL28" s="78" t="s">
        <v>306</v>
      </c>
      <c r="AM28" s="78" t="s">
        <v>306</v>
      </c>
      <c r="AN28" s="78" t="s">
        <v>306</v>
      </c>
      <c r="AO28" s="78" t="s">
        <v>306</v>
      </c>
      <c r="AP28" s="78" t="s">
        <v>306</v>
      </c>
      <c r="AQ28" s="78" t="s">
        <v>306</v>
      </c>
      <c r="AR28" s="78" t="s">
        <v>306</v>
      </c>
      <c r="AS28" s="78" t="s">
        <v>306</v>
      </c>
      <c r="AT28" s="78" t="s">
        <v>306</v>
      </c>
      <c r="AU28" s="78" t="s">
        <v>306</v>
      </c>
      <c r="AV28" s="78" t="s">
        <v>306</v>
      </c>
      <c r="AW28" s="78" t="s">
        <v>306</v>
      </c>
      <c r="AX28" s="78" t="s">
        <v>306</v>
      </c>
      <c r="AY28" s="78" t="s">
        <v>306</v>
      </c>
      <c r="AZ28" s="78" t="s">
        <v>306</v>
      </c>
      <c r="BA28" s="78" t="s">
        <v>306</v>
      </c>
      <c r="BB28" s="78" t="s">
        <v>306</v>
      </c>
      <c r="BC28" s="78" t="s">
        <v>306</v>
      </c>
      <c r="BD28" s="78" t="s">
        <v>306</v>
      </c>
      <c r="BE28" s="78" t="s">
        <v>306</v>
      </c>
      <c r="BF28" s="78" t="s">
        <v>306</v>
      </c>
      <c r="BG28" s="78" t="s">
        <v>306</v>
      </c>
    </row>
    <row r="29" spans="1:59" ht="31.5" x14ac:dyDescent="0.25">
      <c r="A29" s="65" t="s">
        <v>267</v>
      </c>
      <c r="B29" s="70" t="s">
        <v>268</v>
      </c>
      <c r="C29" s="67" t="s">
        <v>243</v>
      </c>
      <c r="D29" s="78" t="s">
        <v>306</v>
      </c>
      <c r="E29" s="78" t="s">
        <v>306</v>
      </c>
      <c r="F29" s="78" t="s">
        <v>306</v>
      </c>
      <c r="G29" s="78" t="s">
        <v>306</v>
      </c>
      <c r="H29" s="78" t="s">
        <v>306</v>
      </c>
      <c r="I29" s="78" t="s">
        <v>306</v>
      </c>
      <c r="J29" s="78" t="s">
        <v>306</v>
      </c>
      <c r="K29" s="78" t="s">
        <v>306</v>
      </c>
      <c r="L29" s="78" t="s">
        <v>306</v>
      </c>
      <c r="M29" s="78" t="s">
        <v>306</v>
      </c>
      <c r="N29" s="78" t="s">
        <v>306</v>
      </c>
      <c r="O29" s="78" t="s">
        <v>306</v>
      </c>
      <c r="P29" s="78" t="s">
        <v>306</v>
      </c>
      <c r="Q29" s="78" t="s">
        <v>306</v>
      </c>
      <c r="R29" s="78" t="s">
        <v>306</v>
      </c>
      <c r="S29" s="78" t="s">
        <v>306</v>
      </c>
      <c r="T29" s="78" t="s">
        <v>306</v>
      </c>
      <c r="U29" s="78" t="s">
        <v>306</v>
      </c>
      <c r="V29" s="78" t="s">
        <v>306</v>
      </c>
      <c r="W29" s="78" t="s">
        <v>306</v>
      </c>
      <c r="X29" s="78" t="s">
        <v>306</v>
      </c>
      <c r="Y29" s="78" t="s">
        <v>306</v>
      </c>
      <c r="Z29" s="78" t="s">
        <v>306</v>
      </c>
      <c r="AA29" s="78" t="s">
        <v>306</v>
      </c>
      <c r="AB29" s="78" t="s">
        <v>306</v>
      </c>
      <c r="AC29" s="78" t="s">
        <v>306</v>
      </c>
      <c r="AD29" s="78" t="s">
        <v>306</v>
      </c>
      <c r="AE29" s="78" t="s">
        <v>306</v>
      </c>
      <c r="AF29" s="78" t="s">
        <v>306</v>
      </c>
      <c r="AG29" s="78" t="s">
        <v>306</v>
      </c>
      <c r="AH29" s="78" t="s">
        <v>306</v>
      </c>
      <c r="AI29" s="78" t="s">
        <v>306</v>
      </c>
      <c r="AJ29" s="78" t="s">
        <v>306</v>
      </c>
      <c r="AK29" s="78" t="s">
        <v>306</v>
      </c>
      <c r="AL29" s="78" t="s">
        <v>306</v>
      </c>
      <c r="AM29" s="78" t="s">
        <v>306</v>
      </c>
      <c r="AN29" s="78" t="s">
        <v>306</v>
      </c>
      <c r="AO29" s="78" t="s">
        <v>306</v>
      </c>
      <c r="AP29" s="78" t="s">
        <v>306</v>
      </c>
      <c r="AQ29" s="78" t="s">
        <v>306</v>
      </c>
      <c r="AR29" s="78" t="s">
        <v>306</v>
      </c>
      <c r="AS29" s="78" t="s">
        <v>306</v>
      </c>
      <c r="AT29" s="78" t="s">
        <v>306</v>
      </c>
      <c r="AU29" s="78" t="s">
        <v>306</v>
      </c>
      <c r="AV29" s="78" t="s">
        <v>306</v>
      </c>
      <c r="AW29" s="78" t="s">
        <v>306</v>
      </c>
      <c r="AX29" s="78" t="s">
        <v>306</v>
      </c>
      <c r="AY29" s="78" t="s">
        <v>306</v>
      </c>
      <c r="AZ29" s="78" t="s">
        <v>306</v>
      </c>
      <c r="BA29" s="78" t="s">
        <v>306</v>
      </c>
      <c r="BB29" s="78" t="s">
        <v>306</v>
      </c>
      <c r="BC29" s="78" t="s">
        <v>306</v>
      </c>
      <c r="BD29" s="78" t="s">
        <v>306</v>
      </c>
      <c r="BE29" s="78" t="s">
        <v>306</v>
      </c>
      <c r="BF29" s="78" t="s">
        <v>306</v>
      </c>
      <c r="BG29" s="78" t="s">
        <v>306</v>
      </c>
    </row>
    <row r="30" spans="1:59" ht="31.5" x14ac:dyDescent="0.25">
      <c r="A30" s="65" t="s">
        <v>269</v>
      </c>
      <c r="B30" s="70" t="s">
        <v>270</v>
      </c>
      <c r="C30" s="67" t="s">
        <v>243</v>
      </c>
      <c r="D30" s="78" t="s">
        <v>306</v>
      </c>
      <c r="E30" s="78" t="s">
        <v>306</v>
      </c>
      <c r="F30" s="78" t="s">
        <v>306</v>
      </c>
      <c r="G30" s="78" t="s">
        <v>306</v>
      </c>
      <c r="H30" s="78" t="s">
        <v>306</v>
      </c>
      <c r="I30" s="78" t="s">
        <v>306</v>
      </c>
      <c r="J30" s="78" t="s">
        <v>306</v>
      </c>
      <c r="K30" s="78" t="s">
        <v>306</v>
      </c>
      <c r="L30" s="78" t="s">
        <v>306</v>
      </c>
      <c r="M30" s="78" t="s">
        <v>306</v>
      </c>
      <c r="N30" s="78" t="s">
        <v>306</v>
      </c>
      <c r="O30" s="78" t="s">
        <v>306</v>
      </c>
      <c r="P30" s="78" t="s">
        <v>306</v>
      </c>
      <c r="Q30" s="78" t="s">
        <v>306</v>
      </c>
      <c r="R30" s="78" t="s">
        <v>306</v>
      </c>
      <c r="S30" s="78" t="s">
        <v>306</v>
      </c>
      <c r="T30" s="78" t="s">
        <v>306</v>
      </c>
      <c r="U30" s="78" t="s">
        <v>306</v>
      </c>
      <c r="V30" s="78" t="s">
        <v>306</v>
      </c>
      <c r="W30" s="78" t="s">
        <v>306</v>
      </c>
      <c r="X30" s="78" t="s">
        <v>306</v>
      </c>
      <c r="Y30" s="78" t="s">
        <v>306</v>
      </c>
      <c r="Z30" s="78" t="s">
        <v>306</v>
      </c>
      <c r="AA30" s="78" t="s">
        <v>306</v>
      </c>
      <c r="AB30" s="78" t="s">
        <v>306</v>
      </c>
      <c r="AC30" s="78" t="s">
        <v>306</v>
      </c>
      <c r="AD30" s="78" t="s">
        <v>306</v>
      </c>
      <c r="AE30" s="78" t="s">
        <v>306</v>
      </c>
      <c r="AF30" s="78" t="s">
        <v>306</v>
      </c>
      <c r="AG30" s="78" t="s">
        <v>306</v>
      </c>
      <c r="AH30" s="78" t="s">
        <v>306</v>
      </c>
      <c r="AI30" s="78" t="s">
        <v>306</v>
      </c>
      <c r="AJ30" s="78" t="s">
        <v>306</v>
      </c>
      <c r="AK30" s="78" t="s">
        <v>306</v>
      </c>
      <c r="AL30" s="78" t="s">
        <v>306</v>
      </c>
      <c r="AM30" s="78" t="s">
        <v>306</v>
      </c>
      <c r="AN30" s="78" t="s">
        <v>306</v>
      </c>
      <c r="AO30" s="78" t="s">
        <v>306</v>
      </c>
      <c r="AP30" s="78" t="s">
        <v>306</v>
      </c>
      <c r="AQ30" s="78" t="s">
        <v>306</v>
      </c>
      <c r="AR30" s="78" t="s">
        <v>306</v>
      </c>
      <c r="AS30" s="78" t="s">
        <v>306</v>
      </c>
      <c r="AT30" s="78" t="s">
        <v>306</v>
      </c>
      <c r="AU30" s="78" t="s">
        <v>306</v>
      </c>
      <c r="AV30" s="78" t="s">
        <v>306</v>
      </c>
      <c r="AW30" s="78" t="s">
        <v>306</v>
      </c>
      <c r="AX30" s="78" t="s">
        <v>306</v>
      </c>
      <c r="AY30" s="78" t="s">
        <v>306</v>
      </c>
      <c r="AZ30" s="78" t="s">
        <v>306</v>
      </c>
      <c r="BA30" s="78" t="s">
        <v>306</v>
      </c>
      <c r="BB30" s="78" t="s">
        <v>306</v>
      </c>
      <c r="BC30" s="78" t="s">
        <v>306</v>
      </c>
      <c r="BD30" s="78" t="s">
        <v>306</v>
      </c>
      <c r="BE30" s="78" t="s">
        <v>306</v>
      </c>
      <c r="BF30" s="78" t="s">
        <v>306</v>
      </c>
      <c r="BG30" s="78" t="s">
        <v>306</v>
      </c>
    </row>
    <row r="31" spans="1:59" x14ac:dyDescent="0.25">
      <c r="A31" s="65" t="s">
        <v>271</v>
      </c>
      <c r="B31" s="70" t="s">
        <v>272</v>
      </c>
      <c r="C31" s="67" t="s">
        <v>243</v>
      </c>
      <c r="D31" s="78" t="s">
        <v>306</v>
      </c>
      <c r="E31" s="78" t="s">
        <v>306</v>
      </c>
      <c r="F31" s="78" t="s">
        <v>306</v>
      </c>
      <c r="G31" s="78" t="s">
        <v>306</v>
      </c>
      <c r="H31" s="78" t="s">
        <v>306</v>
      </c>
      <c r="I31" s="78" t="s">
        <v>306</v>
      </c>
      <c r="J31" s="78" t="s">
        <v>306</v>
      </c>
      <c r="K31" s="78" t="s">
        <v>306</v>
      </c>
      <c r="L31" s="78" t="s">
        <v>306</v>
      </c>
      <c r="M31" s="78" t="s">
        <v>306</v>
      </c>
      <c r="N31" s="78" t="s">
        <v>306</v>
      </c>
      <c r="O31" s="78" t="s">
        <v>306</v>
      </c>
      <c r="P31" s="78" t="s">
        <v>306</v>
      </c>
      <c r="Q31" s="78" t="s">
        <v>306</v>
      </c>
      <c r="R31" s="78" t="s">
        <v>306</v>
      </c>
      <c r="S31" s="78" t="s">
        <v>306</v>
      </c>
      <c r="T31" s="78" t="s">
        <v>306</v>
      </c>
      <c r="U31" s="78" t="s">
        <v>306</v>
      </c>
      <c r="V31" s="78" t="s">
        <v>306</v>
      </c>
      <c r="W31" s="78" t="s">
        <v>306</v>
      </c>
      <c r="X31" s="78" t="s">
        <v>306</v>
      </c>
      <c r="Y31" s="78" t="s">
        <v>306</v>
      </c>
      <c r="Z31" s="78" t="s">
        <v>306</v>
      </c>
      <c r="AA31" s="78" t="s">
        <v>306</v>
      </c>
      <c r="AB31" s="78" t="s">
        <v>306</v>
      </c>
      <c r="AC31" s="78" t="s">
        <v>306</v>
      </c>
      <c r="AD31" s="78" t="s">
        <v>306</v>
      </c>
      <c r="AE31" s="78" t="s">
        <v>306</v>
      </c>
      <c r="AF31" s="78" t="s">
        <v>306</v>
      </c>
      <c r="AG31" s="78" t="s">
        <v>306</v>
      </c>
      <c r="AH31" s="78" t="s">
        <v>306</v>
      </c>
      <c r="AI31" s="78" t="s">
        <v>306</v>
      </c>
      <c r="AJ31" s="78" t="s">
        <v>306</v>
      </c>
      <c r="AK31" s="78" t="s">
        <v>306</v>
      </c>
      <c r="AL31" s="78" t="s">
        <v>306</v>
      </c>
      <c r="AM31" s="78" t="s">
        <v>306</v>
      </c>
      <c r="AN31" s="78" t="s">
        <v>306</v>
      </c>
      <c r="AO31" s="78" t="s">
        <v>306</v>
      </c>
      <c r="AP31" s="78" t="s">
        <v>306</v>
      </c>
      <c r="AQ31" s="78" t="s">
        <v>306</v>
      </c>
      <c r="AR31" s="78" t="s">
        <v>306</v>
      </c>
      <c r="AS31" s="78" t="s">
        <v>306</v>
      </c>
      <c r="AT31" s="78" t="s">
        <v>306</v>
      </c>
      <c r="AU31" s="78" t="s">
        <v>306</v>
      </c>
      <c r="AV31" s="78" t="s">
        <v>306</v>
      </c>
      <c r="AW31" s="78" t="s">
        <v>306</v>
      </c>
      <c r="AX31" s="78" t="s">
        <v>306</v>
      </c>
      <c r="AY31" s="78" t="s">
        <v>306</v>
      </c>
      <c r="AZ31" s="78" t="s">
        <v>306</v>
      </c>
      <c r="BA31" s="78" t="s">
        <v>306</v>
      </c>
      <c r="BB31" s="78" t="s">
        <v>306</v>
      </c>
      <c r="BC31" s="78" t="s">
        <v>306</v>
      </c>
      <c r="BD31" s="78" t="s">
        <v>306</v>
      </c>
      <c r="BE31" s="78" t="s">
        <v>306</v>
      </c>
      <c r="BF31" s="78" t="s">
        <v>306</v>
      </c>
      <c r="BG31" s="78" t="s">
        <v>306</v>
      </c>
    </row>
    <row r="32" spans="1:59" x14ac:dyDescent="0.25">
      <c r="A32" s="65" t="s">
        <v>273</v>
      </c>
      <c r="B32" s="69" t="s">
        <v>274</v>
      </c>
      <c r="C32" s="67" t="s">
        <v>243</v>
      </c>
      <c r="D32" s="78" t="s">
        <v>306</v>
      </c>
      <c r="E32" s="78" t="s">
        <v>306</v>
      </c>
      <c r="F32" s="78" t="s">
        <v>306</v>
      </c>
      <c r="G32" s="78" t="s">
        <v>306</v>
      </c>
      <c r="H32" s="78" t="s">
        <v>306</v>
      </c>
      <c r="I32" s="78" t="s">
        <v>306</v>
      </c>
      <c r="J32" s="78" t="s">
        <v>306</v>
      </c>
      <c r="K32" s="78" t="s">
        <v>306</v>
      </c>
      <c r="L32" s="78" t="s">
        <v>306</v>
      </c>
      <c r="M32" s="78" t="s">
        <v>306</v>
      </c>
      <c r="N32" s="78" t="s">
        <v>306</v>
      </c>
      <c r="O32" s="78" t="s">
        <v>306</v>
      </c>
      <c r="P32" s="78" t="s">
        <v>306</v>
      </c>
      <c r="Q32" s="78" t="s">
        <v>306</v>
      </c>
      <c r="R32" s="78" t="s">
        <v>306</v>
      </c>
      <c r="S32" s="78" t="s">
        <v>306</v>
      </c>
      <c r="T32" s="78" t="s">
        <v>306</v>
      </c>
      <c r="U32" s="78" t="s">
        <v>306</v>
      </c>
      <c r="V32" s="78" t="s">
        <v>306</v>
      </c>
      <c r="W32" s="78" t="s">
        <v>306</v>
      </c>
      <c r="X32" s="78" t="s">
        <v>306</v>
      </c>
      <c r="Y32" s="78" t="s">
        <v>306</v>
      </c>
      <c r="Z32" s="78" t="s">
        <v>306</v>
      </c>
      <c r="AA32" s="78" t="s">
        <v>306</v>
      </c>
      <c r="AB32" s="78" t="s">
        <v>306</v>
      </c>
      <c r="AC32" s="78" t="s">
        <v>306</v>
      </c>
      <c r="AD32" s="78" t="s">
        <v>306</v>
      </c>
      <c r="AE32" s="78" t="s">
        <v>306</v>
      </c>
      <c r="AF32" s="78" t="s">
        <v>306</v>
      </c>
      <c r="AG32" s="78" t="s">
        <v>306</v>
      </c>
      <c r="AH32" s="78" t="s">
        <v>306</v>
      </c>
      <c r="AI32" s="78" t="s">
        <v>306</v>
      </c>
      <c r="AJ32" s="78" t="s">
        <v>306</v>
      </c>
      <c r="AK32" s="78" t="s">
        <v>306</v>
      </c>
      <c r="AL32" s="78" t="s">
        <v>306</v>
      </c>
      <c r="AM32" s="78" t="s">
        <v>306</v>
      </c>
      <c r="AN32" s="78" t="s">
        <v>306</v>
      </c>
      <c r="AO32" s="78" t="s">
        <v>306</v>
      </c>
      <c r="AP32" s="78" t="s">
        <v>306</v>
      </c>
      <c r="AQ32" s="78" t="s">
        <v>306</v>
      </c>
      <c r="AR32" s="78" t="s">
        <v>306</v>
      </c>
      <c r="AS32" s="78" t="s">
        <v>306</v>
      </c>
      <c r="AT32" s="78" t="s">
        <v>306</v>
      </c>
      <c r="AU32" s="78" t="s">
        <v>306</v>
      </c>
      <c r="AV32" s="78" t="s">
        <v>306</v>
      </c>
      <c r="AW32" s="78" t="s">
        <v>306</v>
      </c>
      <c r="AX32" s="78" t="s">
        <v>306</v>
      </c>
      <c r="AY32" s="78" t="s">
        <v>306</v>
      </c>
      <c r="AZ32" s="78" t="s">
        <v>306</v>
      </c>
      <c r="BA32" s="78" t="s">
        <v>306</v>
      </c>
      <c r="BB32" s="78" t="s">
        <v>306</v>
      </c>
      <c r="BC32" s="78" t="s">
        <v>306</v>
      </c>
      <c r="BD32" s="78" t="s">
        <v>306</v>
      </c>
      <c r="BE32" s="78" t="s">
        <v>306</v>
      </c>
      <c r="BF32" s="78" t="s">
        <v>306</v>
      </c>
      <c r="BG32" s="78" t="s">
        <v>306</v>
      </c>
    </row>
    <row r="33" spans="1:59" x14ac:dyDescent="0.25">
      <c r="A33" s="65" t="s">
        <v>275</v>
      </c>
      <c r="B33" s="70" t="s">
        <v>276</v>
      </c>
      <c r="C33" s="67" t="s">
        <v>243</v>
      </c>
      <c r="D33" s="78" t="s">
        <v>306</v>
      </c>
      <c r="E33" s="78" t="s">
        <v>306</v>
      </c>
      <c r="F33" s="78" t="s">
        <v>306</v>
      </c>
      <c r="G33" s="78" t="s">
        <v>306</v>
      </c>
      <c r="H33" s="78" t="s">
        <v>306</v>
      </c>
      <c r="I33" s="78" t="s">
        <v>306</v>
      </c>
      <c r="J33" s="78" t="s">
        <v>306</v>
      </c>
      <c r="K33" s="78" t="s">
        <v>306</v>
      </c>
      <c r="L33" s="78" t="s">
        <v>306</v>
      </c>
      <c r="M33" s="78" t="s">
        <v>306</v>
      </c>
      <c r="N33" s="78" t="s">
        <v>306</v>
      </c>
      <c r="O33" s="78" t="s">
        <v>306</v>
      </c>
      <c r="P33" s="78" t="s">
        <v>306</v>
      </c>
      <c r="Q33" s="78" t="s">
        <v>306</v>
      </c>
      <c r="R33" s="78" t="s">
        <v>306</v>
      </c>
      <c r="S33" s="78" t="s">
        <v>306</v>
      </c>
      <c r="T33" s="78" t="s">
        <v>306</v>
      </c>
      <c r="U33" s="78" t="s">
        <v>306</v>
      </c>
      <c r="V33" s="78" t="s">
        <v>306</v>
      </c>
      <c r="W33" s="78" t="s">
        <v>306</v>
      </c>
      <c r="X33" s="78" t="s">
        <v>306</v>
      </c>
      <c r="Y33" s="78" t="s">
        <v>306</v>
      </c>
      <c r="Z33" s="78" t="s">
        <v>306</v>
      </c>
      <c r="AA33" s="78" t="s">
        <v>306</v>
      </c>
      <c r="AB33" s="78" t="s">
        <v>306</v>
      </c>
      <c r="AC33" s="78" t="s">
        <v>306</v>
      </c>
      <c r="AD33" s="78" t="s">
        <v>306</v>
      </c>
      <c r="AE33" s="78" t="s">
        <v>306</v>
      </c>
      <c r="AF33" s="78" t="s">
        <v>306</v>
      </c>
      <c r="AG33" s="78" t="s">
        <v>306</v>
      </c>
      <c r="AH33" s="78" t="s">
        <v>306</v>
      </c>
      <c r="AI33" s="78" t="s">
        <v>306</v>
      </c>
      <c r="AJ33" s="78" t="s">
        <v>306</v>
      </c>
      <c r="AK33" s="78" t="s">
        <v>306</v>
      </c>
      <c r="AL33" s="78" t="s">
        <v>306</v>
      </c>
      <c r="AM33" s="78" t="s">
        <v>306</v>
      </c>
      <c r="AN33" s="78" t="s">
        <v>306</v>
      </c>
      <c r="AO33" s="78" t="s">
        <v>306</v>
      </c>
      <c r="AP33" s="78" t="s">
        <v>306</v>
      </c>
      <c r="AQ33" s="78" t="s">
        <v>306</v>
      </c>
      <c r="AR33" s="78" t="s">
        <v>306</v>
      </c>
      <c r="AS33" s="78" t="s">
        <v>306</v>
      </c>
      <c r="AT33" s="78" t="s">
        <v>306</v>
      </c>
      <c r="AU33" s="78" t="s">
        <v>306</v>
      </c>
      <c r="AV33" s="78" t="s">
        <v>306</v>
      </c>
      <c r="AW33" s="78" t="s">
        <v>306</v>
      </c>
      <c r="AX33" s="78" t="s">
        <v>306</v>
      </c>
      <c r="AY33" s="78" t="s">
        <v>306</v>
      </c>
      <c r="AZ33" s="78" t="s">
        <v>306</v>
      </c>
      <c r="BA33" s="78" t="s">
        <v>306</v>
      </c>
      <c r="BB33" s="78" t="s">
        <v>306</v>
      </c>
      <c r="BC33" s="78" t="s">
        <v>306</v>
      </c>
      <c r="BD33" s="78" t="s">
        <v>306</v>
      </c>
      <c r="BE33" s="78" t="s">
        <v>306</v>
      </c>
      <c r="BF33" s="78" t="s">
        <v>306</v>
      </c>
      <c r="BG33" s="78" t="s">
        <v>306</v>
      </c>
    </row>
    <row r="34" spans="1:59" x14ac:dyDescent="0.25">
      <c r="A34" s="65" t="s">
        <v>277</v>
      </c>
      <c r="B34" s="70" t="s">
        <v>278</v>
      </c>
      <c r="C34" s="67" t="s">
        <v>243</v>
      </c>
      <c r="D34" s="78" t="s">
        <v>306</v>
      </c>
      <c r="E34" s="78" t="s">
        <v>306</v>
      </c>
      <c r="F34" s="78" t="s">
        <v>306</v>
      </c>
      <c r="G34" s="78" t="s">
        <v>306</v>
      </c>
      <c r="H34" s="78" t="s">
        <v>306</v>
      </c>
      <c r="I34" s="78" t="s">
        <v>306</v>
      </c>
      <c r="J34" s="78" t="s">
        <v>306</v>
      </c>
      <c r="K34" s="78" t="s">
        <v>306</v>
      </c>
      <c r="L34" s="78" t="s">
        <v>306</v>
      </c>
      <c r="M34" s="78" t="s">
        <v>306</v>
      </c>
      <c r="N34" s="78" t="s">
        <v>306</v>
      </c>
      <c r="O34" s="78" t="s">
        <v>306</v>
      </c>
      <c r="P34" s="78" t="s">
        <v>306</v>
      </c>
      <c r="Q34" s="78" t="s">
        <v>306</v>
      </c>
      <c r="R34" s="78" t="s">
        <v>306</v>
      </c>
      <c r="S34" s="78" t="s">
        <v>306</v>
      </c>
      <c r="T34" s="78" t="s">
        <v>306</v>
      </c>
      <c r="U34" s="78" t="s">
        <v>306</v>
      </c>
      <c r="V34" s="78" t="s">
        <v>306</v>
      </c>
      <c r="W34" s="78" t="s">
        <v>306</v>
      </c>
      <c r="X34" s="78" t="s">
        <v>306</v>
      </c>
      <c r="Y34" s="78" t="s">
        <v>306</v>
      </c>
      <c r="Z34" s="78" t="s">
        <v>306</v>
      </c>
      <c r="AA34" s="78" t="s">
        <v>306</v>
      </c>
      <c r="AB34" s="78" t="s">
        <v>306</v>
      </c>
      <c r="AC34" s="78" t="s">
        <v>306</v>
      </c>
      <c r="AD34" s="78" t="s">
        <v>306</v>
      </c>
      <c r="AE34" s="78" t="s">
        <v>306</v>
      </c>
      <c r="AF34" s="78" t="s">
        <v>306</v>
      </c>
      <c r="AG34" s="78" t="s">
        <v>306</v>
      </c>
      <c r="AH34" s="78" t="s">
        <v>306</v>
      </c>
      <c r="AI34" s="78" t="s">
        <v>306</v>
      </c>
      <c r="AJ34" s="78" t="s">
        <v>306</v>
      </c>
      <c r="AK34" s="78" t="s">
        <v>306</v>
      </c>
      <c r="AL34" s="78" t="s">
        <v>306</v>
      </c>
      <c r="AM34" s="78" t="s">
        <v>306</v>
      </c>
      <c r="AN34" s="78" t="s">
        <v>306</v>
      </c>
      <c r="AO34" s="78" t="s">
        <v>306</v>
      </c>
      <c r="AP34" s="78" t="s">
        <v>306</v>
      </c>
      <c r="AQ34" s="78" t="s">
        <v>306</v>
      </c>
      <c r="AR34" s="78" t="s">
        <v>306</v>
      </c>
      <c r="AS34" s="78" t="s">
        <v>306</v>
      </c>
      <c r="AT34" s="78" t="s">
        <v>306</v>
      </c>
      <c r="AU34" s="78" t="s">
        <v>306</v>
      </c>
      <c r="AV34" s="78" t="s">
        <v>306</v>
      </c>
      <c r="AW34" s="78" t="s">
        <v>306</v>
      </c>
      <c r="AX34" s="78" t="s">
        <v>306</v>
      </c>
      <c r="AY34" s="78" t="s">
        <v>306</v>
      </c>
      <c r="AZ34" s="78" t="s">
        <v>306</v>
      </c>
      <c r="BA34" s="78" t="s">
        <v>306</v>
      </c>
      <c r="BB34" s="78" t="s">
        <v>306</v>
      </c>
      <c r="BC34" s="78" t="s">
        <v>306</v>
      </c>
      <c r="BD34" s="78" t="s">
        <v>306</v>
      </c>
      <c r="BE34" s="78" t="s">
        <v>306</v>
      </c>
      <c r="BF34" s="78" t="s">
        <v>306</v>
      </c>
      <c r="BG34" s="78" t="s">
        <v>306</v>
      </c>
    </row>
    <row r="35" spans="1:59" x14ac:dyDescent="0.25">
      <c r="A35" s="65" t="s">
        <v>279</v>
      </c>
      <c r="B35" s="70" t="s">
        <v>280</v>
      </c>
      <c r="C35" s="67" t="s">
        <v>243</v>
      </c>
      <c r="D35" s="78" t="s">
        <v>306</v>
      </c>
      <c r="E35" s="78" t="s">
        <v>306</v>
      </c>
      <c r="F35" s="78" t="s">
        <v>306</v>
      </c>
      <c r="G35" s="78" t="s">
        <v>306</v>
      </c>
      <c r="H35" s="78" t="s">
        <v>306</v>
      </c>
      <c r="I35" s="78" t="s">
        <v>306</v>
      </c>
      <c r="J35" s="78" t="s">
        <v>306</v>
      </c>
      <c r="K35" s="78" t="s">
        <v>306</v>
      </c>
      <c r="L35" s="78" t="s">
        <v>306</v>
      </c>
      <c r="M35" s="78" t="s">
        <v>306</v>
      </c>
      <c r="N35" s="78" t="s">
        <v>306</v>
      </c>
      <c r="O35" s="78" t="s">
        <v>306</v>
      </c>
      <c r="P35" s="78" t="s">
        <v>306</v>
      </c>
      <c r="Q35" s="78" t="s">
        <v>306</v>
      </c>
      <c r="R35" s="78" t="s">
        <v>306</v>
      </c>
      <c r="S35" s="78" t="s">
        <v>306</v>
      </c>
      <c r="T35" s="78" t="s">
        <v>306</v>
      </c>
      <c r="U35" s="78" t="s">
        <v>306</v>
      </c>
      <c r="V35" s="78" t="s">
        <v>306</v>
      </c>
      <c r="W35" s="78" t="s">
        <v>306</v>
      </c>
      <c r="X35" s="78" t="s">
        <v>306</v>
      </c>
      <c r="Y35" s="78" t="s">
        <v>306</v>
      </c>
      <c r="Z35" s="78" t="s">
        <v>306</v>
      </c>
      <c r="AA35" s="78" t="s">
        <v>306</v>
      </c>
      <c r="AB35" s="78" t="s">
        <v>306</v>
      </c>
      <c r="AC35" s="78" t="s">
        <v>306</v>
      </c>
      <c r="AD35" s="78" t="s">
        <v>306</v>
      </c>
      <c r="AE35" s="78" t="s">
        <v>306</v>
      </c>
      <c r="AF35" s="78" t="s">
        <v>306</v>
      </c>
      <c r="AG35" s="78" t="s">
        <v>306</v>
      </c>
      <c r="AH35" s="78" t="s">
        <v>306</v>
      </c>
      <c r="AI35" s="78" t="s">
        <v>306</v>
      </c>
      <c r="AJ35" s="78" t="s">
        <v>306</v>
      </c>
      <c r="AK35" s="78" t="s">
        <v>306</v>
      </c>
      <c r="AL35" s="78" t="s">
        <v>306</v>
      </c>
      <c r="AM35" s="78" t="s">
        <v>306</v>
      </c>
      <c r="AN35" s="78" t="s">
        <v>306</v>
      </c>
      <c r="AO35" s="78" t="s">
        <v>306</v>
      </c>
      <c r="AP35" s="78" t="s">
        <v>306</v>
      </c>
      <c r="AQ35" s="78" t="s">
        <v>306</v>
      </c>
      <c r="AR35" s="78" t="s">
        <v>306</v>
      </c>
      <c r="AS35" s="78" t="s">
        <v>306</v>
      </c>
      <c r="AT35" s="78" t="s">
        <v>306</v>
      </c>
      <c r="AU35" s="78" t="s">
        <v>306</v>
      </c>
      <c r="AV35" s="78" t="s">
        <v>306</v>
      </c>
      <c r="AW35" s="78" t="s">
        <v>306</v>
      </c>
      <c r="AX35" s="78" t="s">
        <v>306</v>
      </c>
      <c r="AY35" s="78" t="s">
        <v>306</v>
      </c>
      <c r="AZ35" s="78" t="s">
        <v>306</v>
      </c>
      <c r="BA35" s="78" t="s">
        <v>306</v>
      </c>
      <c r="BB35" s="78" t="s">
        <v>306</v>
      </c>
      <c r="BC35" s="78" t="s">
        <v>306</v>
      </c>
      <c r="BD35" s="78" t="s">
        <v>306</v>
      </c>
      <c r="BE35" s="78" t="s">
        <v>306</v>
      </c>
      <c r="BF35" s="78" t="s">
        <v>306</v>
      </c>
      <c r="BG35" s="78" t="s">
        <v>306</v>
      </c>
    </row>
    <row r="36" spans="1:59" x14ac:dyDescent="0.25">
      <c r="A36" s="65" t="s">
        <v>279</v>
      </c>
      <c r="B36" s="72" t="s">
        <v>281</v>
      </c>
      <c r="C36" s="67" t="s">
        <v>282</v>
      </c>
      <c r="D36" s="78" t="s">
        <v>306</v>
      </c>
      <c r="E36" s="78" t="s">
        <v>306</v>
      </c>
      <c r="F36" s="78" t="s">
        <v>306</v>
      </c>
      <c r="G36" s="78" t="s">
        <v>306</v>
      </c>
      <c r="H36" s="78" t="s">
        <v>306</v>
      </c>
      <c r="I36" s="78" t="s">
        <v>306</v>
      </c>
      <c r="J36" s="78" t="s">
        <v>306</v>
      </c>
      <c r="K36" s="78" t="s">
        <v>306</v>
      </c>
      <c r="L36" s="78" t="s">
        <v>306</v>
      </c>
      <c r="M36" s="78" t="s">
        <v>306</v>
      </c>
      <c r="N36" s="78" t="s">
        <v>306</v>
      </c>
      <c r="O36" s="78" t="s">
        <v>306</v>
      </c>
      <c r="P36" s="78" t="s">
        <v>306</v>
      </c>
      <c r="Q36" s="78" t="s">
        <v>306</v>
      </c>
      <c r="R36" s="78" t="s">
        <v>306</v>
      </c>
      <c r="S36" s="78" t="s">
        <v>306</v>
      </c>
      <c r="T36" s="78" t="s">
        <v>306</v>
      </c>
      <c r="U36" s="78" t="s">
        <v>306</v>
      </c>
      <c r="V36" s="78" t="s">
        <v>306</v>
      </c>
      <c r="W36" s="78" t="s">
        <v>306</v>
      </c>
      <c r="X36" s="78" t="s">
        <v>306</v>
      </c>
      <c r="Y36" s="78" t="s">
        <v>306</v>
      </c>
      <c r="Z36" s="78" t="s">
        <v>306</v>
      </c>
      <c r="AA36" s="78" t="s">
        <v>306</v>
      </c>
      <c r="AB36" s="78" t="s">
        <v>306</v>
      </c>
      <c r="AC36" s="78" t="s">
        <v>306</v>
      </c>
      <c r="AD36" s="78" t="s">
        <v>306</v>
      </c>
      <c r="AE36" s="78" t="s">
        <v>306</v>
      </c>
      <c r="AF36" s="78" t="s">
        <v>306</v>
      </c>
      <c r="AG36" s="78" t="s">
        <v>306</v>
      </c>
      <c r="AH36" s="78" t="s">
        <v>306</v>
      </c>
      <c r="AI36" s="78" t="s">
        <v>306</v>
      </c>
      <c r="AJ36" s="78" t="s">
        <v>306</v>
      </c>
      <c r="AK36" s="78" t="s">
        <v>306</v>
      </c>
      <c r="AL36" s="78" t="s">
        <v>306</v>
      </c>
      <c r="AM36" s="78" t="s">
        <v>306</v>
      </c>
      <c r="AN36" s="78" t="s">
        <v>306</v>
      </c>
      <c r="AO36" s="78" t="s">
        <v>306</v>
      </c>
      <c r="AP36" s="78" t="s">
        <v>306</v>
      </c>
      <c r="AQ36" s="78" t="s">
        <v>306</v>
      </c>
      <c r="AR36" s="78" t="s">
        <v>306</v>
      </c>
      <c r="AS36" s="78" t="s">
        <v>306</v>
      </c>
      <c r="AT36" s="78" t="s">
        <v>306</v>
      </c>
      <c r="AU36" s="78" t="s">
        <v>306</v>
      </c>
      <c r="AV36" s="78" t="s">
        <v>306</v>
      </c>
      <c r="AW36" s="78" t="s">
        <v>306</v>
      </c>
      <c r="AX36" s="78" t="s">
        <v>306</v>
      </c>
      <c r="AY36" s="78" t="s">
        <v>306</v>
      </c>
      <c r="AZ36" s="78" t="s">
        <v>306</v>
      </c>
      <c r="BA36" s="78" t="s">
        <v>306</v>
      </c>
      <c r="BB36" s="78" t="s">
        <v>306</v>
      </c>
      <c r="BC36" s="78" t="s">
        <v>306</v>
      </c>
      <c r="BD36" s="78" t="s">
        <v>306</v>
      </c>
      <c r="BE36" s="78" t="s">
        <v>306</v>
      </c>
      <c r="BF36" s="78" t="s">
        <v>306</v>
      </c>
      <c r="BG36" s="78" t="s">
        <v>306</v>
      </c>
    </row>
    <row r="37" spans="1:59" x14ac:dyDescent="0.25">
      <c r="A37" s="65" t="s">
        <v>279</v>
      </c>
      <c r="B37" s="72" t="s">
        <v>283</v>
      </c>
      <c r="C37" s="67" t="s">
        <v>284</v>
      </c>
      <c r="D37" s="78" t="s">
        <v>306</v>
      </c>
      <c r="E37" s="78" t="s">
        <v>306</v>
      </c>
      <c r="F37" s="78" t="s">
        <v>306</v>
      </c>
      <c r="G37" s="78" t="s">
        <v>306</v>
      </c>
      <c r="H37" s="78" t="s">
        <v>306</v>
      </c>
      <c r="I37" s="78" t="s">
        <v>306</v>
      </c>
      <c r="J37" s="78" t="s">
        <v>306</v>
      </c>
      <c r="K37" s="78" t="s">
        <v>306</v>
      </c>
      <c r="L37" s="78" t="s">
        <v>306</v>
      </c>
      <c r="M37" s="78" t="s">
        <v>306</v>
      </c>
      <c r="N37" s="78" t="s">
        <v>306</v>
      </c>
      <c r="O37" s="78" t="s">
        <v>306</v>
      </c>
      <c r="P37" s="78" t="s">
        <v>306</v>
      </c>
      <c r="Q37" s="78" t="s">
        <v>306</v>
      </c>
      <c r="R37" s="78" t="s">
        <v>306</v>
      </c>
      <c r="S37" s="78" t="s">
        <v>306</v>
      </c>
      <c r="T37" s="78" t="s">
        <v>306</v>
      </c>
      <c r="U37" s="78" t="s">
        <v>306</v>
      </c>
      <c r="V37" s="78" t="s">
        <v>306</v>
      </c>
      <c r="W37" s="78" t="s">
        <v>306</v>
      </c>
      <c r="X37" s="78" t="s">
        <v>306</v>
      </c>
      <c r="Y37" s="78" t="s">
        <v>306</v>
      </c>
      <c r="Z37" s="78" t="s">
        <v>306</v>
      </c>
      <c r="AA37" s="78" t="s">
        <v>306</v>
      </c>
      <c r="AB37" s="78" t="s">
        <v>306</v>
      </c>
      <c r="AC37" s="78" t="s">
        <v>306</v>
      </c>
      <c r="AD37" s="78" t="s">
        <v>306</v>
      </c>
      <c r="AE37" s="78" t="s">
        <v>306</v>
      </c>
      <c r="AF37" s="78" t="s">
        <v>306</v>
      </c>
      <c r="AG37" s="78" t="s">
        <v>306</v>
      </c>
      <c r="AH37" s="78" t="s">
        <v>306</v>
      </c>
      <c r="AI37" s="78" t="s">
        <v>306</v>
      </c>
      <c r="AJ37" s="78" t="s">
        <v>306</v>
      </c>
      <c r="AK37" s="78" t="s">
        <v>306</v>
      </c>
      <c r="AL37" s="78" t="s">
        <v>306</v>
      </c>
      <c r="AM37" s="78" t="s">
        <v>306</v>
      </c>
      <c r="AN37" s="78" t="s">
        <v>306</v>
      </c>
      <c r="AO37" s="78" t="s">
        <v>306</v>
      </c>
      <c r="AP37" s="78" t="s">
        <v>306</v>
      </c>
      <c r="AQ37" s="78" t="s">
        <v>306</v>
      </c>
      <c r="AR37" s="78" t="s">
        <v>306</v>
      </c>
      <c r="AS37" s="78" t="s">
        <v>306</v>
      </c>
      <c r="AT37" s="78" t="s">
        <v>306</v>
      </c>
      <c r="AU37" s="78" t="s">
        <v>306</v>
      </c>
      <c r="AV37" s="78" t="s">
        <v>306</v>
      </c>
      <c r="AW37" s="78" t="s">
        <v>306</v>
      </c>
      <c r="AX37" s="78" t="s">
        <v>306</v>
      </c>
      <c r="AY37" s="78" t="s">
        <v>306</v>
      </c>
      <c r="AZ37" s="78" t="s">
        <v>306</v>
      </c>
      <c r="BA37" s="78" t="s">
        <v>306</v>
      </c>
      <c r="BB37" s="78" t="s">
        <v>306</v>
      </c>
      <c r="BC37" s="78" t="s">
        <v>306</v>
      </c>
      <c r="BD37" s="78" t="s">
        <v>306</v>
      </c>
      <c r="BE37" s="78" t="s">
        <v>306</v>
      </c>
      <c r="BF37" s="78" t="s">
        <v>306</v>
      </c>
      <c r="BG37" s="78" t="s">
        <v>306</v>
      </c>
    </row>
    <row r="38" spans="1:59" x14ac:dyDescent="0.25">
      <c r="A38" s="65" t="s">
        <v>279</v>
      </c>
      <c r="B38" s="72" t="s">
        <v>285</v>
      </c>
      <c r="C38" s="67" t="s">
        <v>286</v>
      </c>
      <c r="D38" s="78" t="s">
        <v>306</v>
      </c>
      <c r="E38" s="78" t="s">
        <v>306</v>
      </c>
      <c r="F38" s="78" t="s">
        <v>306</v>
      </c>
      <c r="G38" s="78" t="s">
        <v>306</v>
      </c>
      <c r="H38" s="78" t="s">
        <v>306</v>
      </c>
      <c r="I38" s="78" t="s">
        <v>306</v>
      </c>
      <c r="J38" s="78" t="s">
        <v>306</v>
      </c>
      <c r="K38" s="78" t="s">
        <v>306</v>
      </c>
      <c r="L38" s="78" t="s">
        <v>306</v>
      </c>
      <c r="M38" s="78" t="s">
        <v>306</v>
      </c>
      <c r="N38" s="78" t="s">
        <v>306</v>
      </c>
      <c r="O38" s="78" t="s">
        <v>306</v>
      </c>
      <c r="P38" s="78" t="s">
        <v>306</v>
      </c>
      <c r="Q38" s="78" t="s">
        <v>306</v>
      </c>
      <c r="R38" s="78" t="s">
        <v>306</v>
      </c>
      <c r="S38" s="78" t="s">
        <v>306</v>
      </c>
      <c r="T38" s="78" t="s">
        <v>306</v>
      </c>
      <c r="U38" s="78" t="s">
        <v>306</v>
      </c>
      <c r="V38" s="78" t="s">
        <v>306</v>
      </c>
      <c r="W38" s="78" t="s">
        <v>306</v>
      </c>
      <c r="X38" s="78" t="s">
        <v>306</v>
      </c>
      <c r="Y38" s="78" t="s">
        <v>306</v>
      </c>
      <c r="Z38" s="78" t="s">
        <v>306</v>
      </c>
      <c r="AA38" s="78" t="s">
        <v>306</v>
      </c>
      <c r="AB38" s="78" t="s">
        <v>306</v>
      </c>
      <c r="AC38" s="78" t="s">
        <v>306</v>
      </c>
      <c r="AD38" s="78" t="s">
        <v>306</v>
      </c>
      <c r="AE38" s="78" t="s">
        <v>306</v>
      </c>
      <c r="AF38" s="78" t="s">
        <v>306</v>
      </c>
      <c r="AG38" s="78" t="s">
        <v>306</v>
      </c>
      <c r="AH38" s="78" t="s">
        <v>306</v>
      </c>
      <c r="AI38" s="78" t="s">
        <v>306</v>
      </c>
      <c r="AJ38" s="78" t="s">
        <v>306</v>
      </c>
      <c r="AK38" s="78" t="s">
        <v>306</v>
      </c>
      <c r="AL38" s="78" t="s">
        <v>306</v>
      </c>
      <c r="AM38" s="78" t="s">
        <v>306</v>
      </c>
      <c r="AN38" s="78" t="s">
        <v>306</v>
      </c>
      <c r="AO38" s="78" t="s">
        <v>306</v>
      </c>
      <c r="AP38" s="78" t="s">
        <v>306</v>
      </c>
      <c r="AQ38" s="78" t="s">
        <v>306</v>
      </c>
      <c r="AR38" s="78" t="s">
        <v>306</v>
      </c>
      <c r="AS38" s="78" t="s">
        <v>306</v>
      </c>
      <c r="AT38" s="78" t="s">
        <v>306</v>
      </c>
      <c r="AU38" s="78" t="s">
        <v>306</v>
      </c>
      <c r="AV38" s="78" t="s">
        <v>306</v>
      </c>
      <c r="AW38" s="78" t="s">
        <v>306</v>
      </c>
      <c r="AX38" s="78" t="s">
        <v>306</v>
      </c>
      <c r="AY38" s="78" t="s">
        <v>306</v>
      </c>
      <c r="AZ38" s="78" t="s">
        <v>306</v>
      </c>
      <c r="BA38" s="78" t="s">
        <v>306</v>
      </c>
      <c r="BB38" s="78" t="s">
        <v>306</v>
      </c>
      <c r="BC38" s="78" t="s">
        <v>306</v>
      </c>
      <c r="BD38" s="78" t="s">
        <v>306</v>
      </c>
      <c r="BE38" s="78" t="s">
        <v>306</v>
      </c>
      <c r="BF38" s="78" t="s">
        <v>306</v>
      </c>
      <c r="BG38" s="78" t="s">
        <v>306</v>
      </c>
    </row>
    <row r="39" spans="1:59" x14ac:dyDescent="0.25">
      <c r="A39" s="65" t="s">
        <v>287</v>
      </c>
      <c r="B39" s="70" t="s">
        <v>288</v>
      </c>
      <c r="C39" s="67" t="s">
        <v>243</v>
      </c>
      <c r="D39" s="78" t="s">
        <v>306</v>
      </c>
      <c r="E39" s="78" t="s">
        <v>306</v>
      </c>
      <c r="F39" s="78" t="s">
        <v>306</v>
      </c>
      <c r="G39" s="78" t="s">
        <v>306</v>
      </c>
      <c r="H39" s="78" t="s">
        <v>306</v>
      </c>
      <c r="I39" s="78" t="s">
        <v>306</v>
      </c>
      <c r="J39" s="78" t="s">
        <v>306</v>
      </c>
      <c r="K39" s="78" t="s">
        <v>306</v>
      </c>
      <c r="L39" s="78" t="s">
        <v>306</v>
      </c>
      <c r="M39" s="78" t="s">
        <v>306</v>
      </c>
      <c r="N39" s="78" t="s">
        <v>306</v>
      </c>
      <c r="O39" s="78" t="s">
        <v>306</v>
      </c>
      <c r="P39" s="78" t="s">
        <v>306</v>
      </c>
      <c r="Q39" s="78" t="s">
        <v>306</v>
      </c>
      <c r="R39" s="78" t="s">
        <v>306</v>
      </c>
      <c r="S39" s="78" t="s">
        <v>306</v>
      </c>
      <c r="T39" s="78" t="s">
        <v>306</v>
      </c>
      <c r="U39" s="78" t="s">
        <v>306</v>
      </c>
      <c r="V39" s="78" t="s">
        <v>306</v>
      </c>
      <c r="W39" s="78" t="s">
        <v>306</v>
      </c>
      <c r="X39" s="78" t="s">
        <v>306</v>
      </c>
      <c r="Y39" s="78" t="s">
        <v>306</v>
      </c>
      <c r="Z39" s="78" t="s">
        <v>306</v>
      </c>
      <c r="AA39" s="78" t="s">
        <v>306</v>
      </c>
      <c r="AB39" s="78" t="s">
        <v>306</v>
      </c>
      <c r="AC39" s="78" t="s">
        <v>306</v>
      </c>
      <c r="AD39" s="78" t="s">
        <v>306</v>
      </c>
      <c r="AE39" s="78" t="s">
        <v>306</v>
      </c>
      <c r="AF39" s="78" t="s">
        <v>306</v>
      </c>
      <c r="AG39" s="78" t="s">
        <v>306</v>
      </c>
      <c r="AH39" s="78" t="s">
        <v>306</v>
      </c>
      <c r="AI39" s="78" t="s">
        <v>306</v>
      </c>
      <c r="AJ39" s="78" t="s">
        <v>306</v>
      </c>
      <c r="AK39" s="78" t="s">
        <v>306</v>
      </c>
      <c r="AL39" s="78" t="s">
        <v>306</v>
      </c>
      <c r="AM39" s="78" t="s">
        <v>306</v>
      </c>
      <c r="AN39" s="78" t="s">
        <v>306</v>
      </c>
      <c r="AO39" s="78" t="s">
        <v>306</v>
      </c>
      <c r="AP39" s="78" t="s">
        <v>306</v>
      </c>
      <c r="AQ39" s="78" t="s">
        <v>306</v>
      </c>
      <c r="AR39" s="78" t="s">
        <v>306</v>
      </c>
      <c r="AS39" s="78" t="s">
        <v>306</v>
      </c>
      <c r="AT39" s="78" t="s">
        <v>306</v>
      </c>
      <c r="AU39" s="78" t="s">
        <v>306</v>
      </c>
      <c r="AV39" s="78" t="s">
        <v>306</v>
      </c>
      <c r="AW39" s="78" t="s">
        <v>306</v>
      </c>
      <c r="AX39" s="78" t="s">
        <v>306</v>
      </c>
      <c r="AY39" s="78" t="s">
        <v>306</v>
      </c>
      <c r="AZ39" s="78" t="s">
        <v>306</v>
      </c>
      <c r="BA39" s="78" t="s">
        <v>306</v>
      </c>
      <c r="BB39" s="78" t="s">
        <v>306</v>
      </c>
      <c r="BC39" s="78" t="s">
        <v>306</v>
      </c>
      <c r="BD39" s="78" t="s">
        <v>306</v>
      </c>
      <c r="BE39" s="78" t="s">
        <v>306</v>
      </c>
      <c r="BF39" s="78" t="s">
        <v>306</v>
      </c>
      <c r="BG39" s="78" t="s">
        <v>306</v>
      </c>
    </row>
    <row r="40" spans="1:59" ht="31.5" x14ac:dyDescent="0.25">
      <c r="A40" s="65" t="s">
        <v>289</v>
      </c>
      <c r="B40" s="71" t="s">
        <v>290</v>
      </c>
      <c r="C40" s="67" t="s">
        <v>243</v>
      </c>
      <c r="D40" s="78" t="s">
        <v>306</v>
      </c>
      <c r="E40" s="78" t="s">
        <v>306</v>
      </c>
      <c r="F40" s="78" t="s">
        <v>306</v>
      </c>
      <c r="G40" s="78" t="s">
        <v>306</v>
      </c>
      <c r="H40" s="78" t="s">
        <v>306</v>
      </c>
      <c r="I40" s="78" t="s">
        <v>306</v>
      </c>
      <c r="J40" s="78" t="s">
        <v>306</v>
      </c>
      <c r="K40" s="78" t="s">
        <v>306</v>
      </c>
      <c r="L40" s="78" t="s">
        <v>306</v>
      </c>
      <c r="M40" s="78" t="s">
        <v>306</v>
      </c>
      <c r="N40" s="78" t="s">
        <v>306</v>
      </c>
      <c r="O40" s="78" t="s">
        <v>306</v>
      </c>
      <c r="P40" s="78" t="s">
        <v>306</v>
      </c>
      <c r="Q40" s="78" t="s">
        <v>306</v>
      </c>
      <c r="R40" s="78" t="s">
        <v>306</v>
      </c>
      <c r="S40" s="78" t="s">
        <v>306</v>
      </c>
      <c r="T40" s="78" t="s">
        <v>306</v>
      </c>
      <c r="U40" s="78" t="s">
        <v>306</v>
      </c>
      <c r="V40" s="78" t="s">
        <v>306</v>
      </c>
      <c r="W40" s="78" t="s">
        <v>306</v>
      </c>
      <c r="X40" s="78" t="s">
        <v>306</v>
      </c>
      <c r="Y40" s="78" t="s">
        <v>306</v>
      </c>
      <c r="Z40" s="78" t="s">
        <v>306</v>
      </c>
      <c r="AA40" s="78" t="s">
        <v>306</v>
      </c>
      <c r="AB40" s="78" t="s">
        <v>306</v>
      </c>
      <c r="AC40" s="78" t="s">
        <v>306</v>
      </c>
      <c r="AD40" s="78" t="s">
        <v>306</v>
      </c>
      <c r="AE40" s="78" t="s">
        <v>306</v>
      </c>
      <c r="AF40" s="78" t="s">
        <v>306</v>
      </c>
      <c r="AG40" s="78" t="s">
        <v>306</v>
      </c>
      <c r="AH40" s="78" t="s">
        <v>306</v>
      </c>
      <c r="AI40" s="78" t="s">
        <v>306</v>
      </c>
      <c r="AJ40" s="78" t="s">
        <v>306</v>
      </c>
      <c r="AK40" s="78" t="s">
        <v>306</v>
      </c>
      <c r="AL40" s="78" t="s">
        <v>306</v>
      </c>
      <c r="AM40" s="78" t="s">
        <v>306</v>
      </c>
      <c r="AN40" s="78" t="s">
        <v>306</v>
      </c>
      <c r="AO40" s="78" t="s">
        <v>306</v>
      </c>
      <c r="AP40" s="78" t="s">
        <v>306</v>
      </c>
      <c r="AQ40" s="78" t="s">
        <v>306</v>
      </c>
      <c r="AR40" s="78" t="s">
        <v>306</v>
      </c>
      <c r="AS40" s="78" t="s">
        <v>306</v>
      </c>
      <c r="AT40" s="78" t="s">
        <v>306</v>
      </c>
      <c r="AU40" s="78" t="s">
        <v>306</v>
      </c>
      <c r="AV40" s="78" t="s">
        <v>306</v>
      </c>
      <c r="AW40" s="78" t="s">
        <v>306</v>
      </c>
      <c r="AX40" s="78" t="s">
        <v>306</v>
      </c>
      <c r="AY40" s="78" t="s">
        <v>306</v>
      </c>
      <c r="AZ40" s="78" t="s">
        <v>306</v>
      </c>
      <c r="BA40" s="78" t="s">
        <v>306</v>
      </c>
      <c r="BB40" s="78" t="s">
        <v>306</v>
      </c>
      <c r="BC40" s="78" t="s">
        <v>306</v>
      </c>
      <c r="BD40" s="78" t="s">
        <v>306</v>
      </c>
      <c r="BE40" s="78" t="s">
        <v>306</v>
      </c>
      <c r="BF40" s="78" t="s">
        <v>306</v>
      </c>
      <c r="BG40" s="78" t="s">
        <v>306</v>
      </c>
    </row>
    <row r="41" spans="1:59" x14ac:dyDescent="0.25">
      <c r="A41" s="65" t="s">
        <v>291</v>
      </c>
      <c r="B41" s="71" t="s">
        <v>292</v>
      </c>
      <c r="C41" s="67" t="s">
        <v>243</v>
      </c>
      <c r="D41" s="78" t="s">
        <v>306</v>
      </c>
      <c r="E41" s="78" t="s">
        <v>306</v>
      </c>
      <c r="F41" s="78" t="s">
        <v>306</v>
      </c>
      <c r="G41" s="78" t="s">
        <v>306</v>
      </c>
      <c r="H41" s="78" t="s">
        <v>306</v>
      </c>
      <c r="I41" s="78" t="s">
        <v>306</v>
      </c>
      <c r="J41" s="78" t="s">
        <v>306</v>
      </c>
      <c r="K41" s="78" t="s">
        <v>306</v>
      </c>
      <c r="L41" s="78" t="s">
        <v>306</v>
      </c>
      <c r="M41" s="78" t="s">
        <v>306</v>
      </c>
      <c r="N41" s="78" t="s">
        <v>306</v>
      </c>
      <c r="O41" s="78" t="s">
        <v>306</v>
      </c>
      <c r="P41" s="78" t="s">
        <v>306</v>
      </c>
      <c r="Q41" s="78" t="s">
        <v>306</v>
      </c>
      <c r="R41" s="78" t="s">
        <v>306</v>
      </c>
      <c r="S41" s="78" t="s">
        <v>306</v>
      </c>
      <c r="T41" s="78" t="s">
        <v>306</v>
      </c>
      <c r="U41" s="78" t="s">
        <v>306</v>
      </c>
      <c r="V41" s="78" t="s">
        <v>306</v>
      </c>
      <c r="W41" s="78" t="s">
        <v>306</v>
      </c>
      <c r="X41" s="78" t="s">
        <v>306</v>
      </c>
      <c r="Y41" s="78" t="s">
        <v>306</v>
      </c>
      <c r="Z41" s="78" t="s">
        <v>306</v>
      </c>
      <c r="AA41" s="78" t="s">
        <v>306</v>
      </c>
      <c r="AB41" s="78" t="s">
        <v>306</v>
      </c>
      <c r="AC41" s="78" t="s">
        <v>306</v>
      </c>
      <c r="AD41" s="78" t="s">
        <v>306</v>
      </c>
      <c r="AE41" s="78" t="s">
        <v>306</v>
      </c>
      <c r="AF41" s="78" t="s">
        <v>306</v>
      </c>
      <c r="AG41" s="78" t="s">
        <v>306</v>
      </c>
      <c r="AH41" s="78" t="s">
        <v>306</v>
      </c>
      <c r="AI41" s="78" t="s">
        <v>306</v>
      </c>
      <c r="AJ41" s="78" t="s">
        <v>306</v>
      </c>
      <c r="AK41" s="78" t="s">
        <v>306</v>
      </c>
      <c r="AL41" s="78" t="s">
        <v>306</v>
      </c>
      <c r="AM41" s="78" t="s">
        <v>306</v>
      </c>
      <c r="AN41" s="78" t="s">
        <v>306</v>
      </c>
      <c r="AO41" s="78" t="s">
        <v>306</v>
      </c>
      <c r="AP41" s="78" t="s">
        <v>306</v>
      </c>
      <c r="AQ41" s="78" t="s">
        <v>306</v>
      </c>
      <c r="AR41" s="78" t="s">
        <v>306</v>
      </c>
      <c r="AS41" s="78" t="s">
        <v>306</v>
      </c>
      <c r="AT41" s="78" t="s">
        <v>306</v>
      </c>
      <c r="AU41" s="78" t="s">
        <v>306</v>
      </c>
      <c r="AV41" s="78" t="s">
        <v>306</v>
      </c>
      <c r="AW41" s="78" t="s">
        <v>306</v>
      </c>
      <c r="AX41" s="78" t="s">
        <v>306</v>
      </c>
      <c r="AY41" s="78" t="s">
        <v>306</v>
      </c>
      <c r="AZ41" s="78" t="s">
        <v>306</v>
      </c>
      <c r="BA41" s="78" t="s">
        <v>306</v>
      </c>
      <c r="BB41" s="78" t="s">
        <v>306</v>
      </c>
      <c r="BC41" s="78" t="s">
        <v>306</v>
      </c>
      <c r="BD41" s="78" t="s">
        <v>306</v>
      </c>
      <c r="BE41" s="78" t="s">
        <v>306</v>
      </c>
      <c r="BF41" s="78" t="s">
        <v>306</v>
      </c>
      <c r="BG41" s="78" t="s">
        <v>306</v>
      </c>
    </row>
    <row r="42" spans="1:59" x14ac:dyDescent="0.25">
      <c r="A42" s="65" t="s">
        <v>291</v>
      </c>
      <c r="B42" s="72" t="s">
        <v>293</v>
      </c>
      <c r="C42" s="67" t="s">
        <v>294</v>
      </c>
      <c r="D42" s="78" t="s">
        <v>306</v>
      </c>
      <c r="E42" s="78" t="s">
        <v>306</v>
      </c>
      <c r="F42" s="78" t="s">
        <v>306</v>
      </c>
      <c r="G42" s="78" t="s">
        <v>306</v>
      </c>
      <c r="H42" s="78" t="s">
        <v>306</v>
      </c>
      <c r="I42" s="78" t="s">
        <v>306</v>
      </c>
      <c r="J42" s="78" t="s">
        <v>306</v>
      </c>
      <c r="K42" s="78" t="s">
        <v>306</v>
      </c>
      <c r="L42" s="78" t="s">
        <v>306</v>
      </c>
      <c r="M42" s="78" t="s">
        <v>306</v>
      </c>
      <c r="N42" s="78" t="s">
        <v>306</v>
      </c>
      <c r="O42" s="78" t="s">
        <v>306</v>
      </c>
      <c r="P42" s="78" t="s">
        <v>306</v>
      </c>
      <c r="Q42" s="78" t="s">
        <v>306</v>
      </c>
      <c r="R42" s="78" t="s">
        <v>306</v>
      </c>
      <c r="S42" s="78" t="s">
        <v>306</v>
      </c>
      <c r="T42" s="78" t="s">
        <v>306</v>
      </c>
      <c r="U42" s="78" t="s">
        <v>306</v>
      </c>
      <c r="V42" s="78" t="s">
        <v>306</v>
      </c>
      <c r="W42" s="78" t="s">
        <v>306</v>
      </c>
      <c r="X42" s="78" t="s">
        <v>306</v>
      </c>
      <c r="Y42" s="78" t="s">
        <v>306</v>
      </c>
      <c r="Z42" s="78" t="s">
        <v>306</v>
      </c>
      <c r="AA42" s="78" t="s">
        <v>306</v>
      </c>
      <c r="AB42" s="78" t="s">
        <v>306</v>
      </c>
      <c r="AC42" s="78" t="s">
        <v>306</v>
      </c>
      <c r="AD42" s="78" t="s">
        <v>306</v>
      </c>
      <c r="AE42" s="78" t="s">
        <v>306</v>
      </c>
      <c r="AF42" s="78" t="s">
        <v>306</v>
      </c>
      <c r="AG42" s="78" t="s">
        <v>306</v>
      </c>
      <c r="AH42" s="78" t="s">
        <v>306</v>
      </c>
      <c r="AI42" s="78" t="s">
        <v>306</v>
      </c>
      <c r="AJ42" s="78" t="s">
        <v>306</v>
      </c>
      <c r="AK42" s="78" t="s">
        <v>306</v>
      </c>
      <c r="AL42" s="78" t="s">
        <v>306</v>
      </c>
      <c r="AM42" s="78" t="s">
        <v>306</v>
      </c>
      <c r="AN42" s="78" t="s">
        <v>306</v>
      </c>
      <c r="AO42" s="78" t="s">
        <v>306</v>
      </c>
      <c r="AP42" s="78" t="s">
        <v>306</v>
      </c>
      <c r="AQ42" s="78" t="s">
        <v>306</v>
      </c>
      <c r="AR42" s="78" t="s">
        <v>306</v>
      </c>
      <c r="AS42" s="78" t="s">
        <v>306</v>
      </c>
      <c r="AT42" s="78" t="s">
        <v>306</v>
      </c>
      <c r="AU42" s="78" t="s">
        <v>306</v>
      </c>
      <c r="AV42" s="78" t="s">
        <v>306</v>
      </c>
      <c r="AW42" s="78" t="s">
        <v>306</v>
      </c>
      <c r="AX42" s="78" t="s">
        <v>306</v>
      </c>
      <c r="AY42" s="78" t="s">
        <v>306</v>
      </c>
      <c r="AZ42" s="78" t="s">
        <v>306</v>
      </c>
      <c r="BA42" s="78" t="s">
        <v>306</v>
      </c>
      <c r="BB42" s="78" t="s">
        <v>306</v>
      </c>
      <c r="BC42" s="78" t="s">
        <v>306</v>
      </c>
      <c r="BD42" s="78" t="s">
        <v>306</v>
      </c>
      <c r="BE42" s="78" t="s">
        <v>306</v>
      </c>
      <c r="BF42" s="78" t="s">
        <v>306</v>
      </c>
      <c r="BG42" s="78" t="s">
        <v>306</v>
      </c>
    </row>
    <row r="43" spans="1:59" x14ac:dyDescent="0.25">
      <c r="A43" s="65" t="s">
        <v>295</v>
      </c>
      <c r="B43" s="69" t="s">
        <v>296</v>
      </c>
      <c r="C43" s="67" t="s">
        <v>243</v>
      </c>
      <c r="D43" s="78" t="s">
        <v>306</v>
      </c>
      <c r="E43" s="78" t="s">
        <v>306</v>
      </c>
      <c r="F43" s="78" t="s">
        <v>306</v>
      </c>
      <c r="G43" s="78" t="s">
        <v>306</v>
      </c>
      <c r="H43" s="78" t="s">
        <v>306</v>
      </c>
      <c r="I43" s="78" t="s">
        <v>306</v>
      </c>
      <c r="J43" s="78" t="s">
        <v>306</v>
      </c>
      <c r="K43" s="78" t="s">
        <v>306</v>
      </c>
      <c r="L43" s="78" t="s">
        <v>306</v>
      </c>
      <c r="M43" s="78" t="s">
        <v>306</v>
      </c>
      <c r="N43" s="78" t="s">
        <v>306</v>
      </c>
      <c r="O43" s="78" t="s">
        <v>306</v>
      </c>
      <c r="P43" s="78" t="s">
        <v>306</v>
      </c>
      <c r="Q43" s="78" t="s">
        <v>306</v>
      </c>
      <c r="R43" s="78" t="s">
        <v>306</v>
      </c>
      <c r="S43" s="78" t="s">
        <v>306</v>
      </c>
      <c r="T43" s="78" t="s">
        <v>306</v>
      </c>
      <c r="U43" s="78" t="s">
        <v>306</v>
      </c>
      <c r="V43" s="78" t="s">
        <v>306</v>
      </c>
      <c r="W43" s="78" t="s">
        <v>306</v>
      </c>
      <c r="X43" s="78" t="s">
        <v>306</v>
      </c>
      <c r="Y43" s="78" t="s">
        <v>306</v>
      </c>
      <c r="Z43" s="78" t="s">
        <v>306</v>
      </c>
      <c r="AA43" s="78" t="s">
        <v>306</v>
      </c>
      <c r="AB43" s="78" t="s">
        <v>306</v>
      </c>
      <c r="AC43" s="78" t="s">
        <v>306</v>
      </c>
      <c r="AD43" s="78" t="s">
        <v>306</v>
      </c>
      <c r="AE43" s="78" t="s">
        <v>306</v>
      </c>
      <c r="AF43" s="78" t="s">
        <v>306</v>
      </c>
      <c r="AG43" s="78" t="s">
        <v>306</v>
      </c>
      <c r="AH43" s="78" t="s">
        <v>306</v>
      </c>
      <c r="AI43" s="78" t="s">
        <v>306</v>
      </c>
      <c r="AJ43" s="78" t="s">
        <v>306</v>
      </c>
      <c r="AK43" s="78" t="s">
        <v>306</v>
      </c>
      <c r="AL43" s="78" t="s">
        <v>306</v>
      </c>
      <c r="AM43" s="78" t="s">
        <v>306</v>
      </c>
      <c r="AN43" s="78" t="s">
        <v>306</v>
      </c>
      <c r="AO43" s="78" t="s">
        <v>306</v>
      </c>
      <c r="AP43" s="78" t="s">
        <v>306</v>
      </c>
      <c r="AQ43" s="78" t="s">
        <v>306</v>
      </c>
      <c r="AR43" s="78" t="s">
        <v>306</v>
      </c>
      <c r="AS43" s="78" t="s">
        <v>306</v>
      </c>
      <c r="AT43" s="78" t="s">
        <v>306</v>
      </c>
      <c r="AU43" s="78" t="s">
        <v>306</v>
      </c>
      <c r="AV43" s="78" t="s">
        <v>306</v>
      </c>
      <c r="AW43" s="78" t="s">
        <v>306</v>
      </c>
      <c r="AX43" s="78" t="s">
        <v>306</v>
      </c>
      <c r="AY43" s="78" t="s">
        <v>306</v>
      </c>
      <c r="AZ43" s="78" t="s">
        <v>306</v>
      </c>
      <c r="BA43" s="78" t="s">
        <v>306</v>
      </c>
      <c r="BB43" s="78" t="s">
        <v>306</v>
      </c>
      <c r="BC43" s="78" t="s">
        <v>306</v>
      </c>
      <c r="BD43" s="78" t="s">
        <v>306</v>
      </c>
      <c r="BE43" s="78" t="s">
        <v>306</v>
      </c>
      <c r="BF43" s="78" t="s">
        <v>306</v>
      </c>
      <c r="BG43" s="78" t="s">
        <v>306</v>
      </c>
    </row>
    <row r="44" spans="1:59" x14ac:dyDescent="0.25">
      <c r="A44" s="65" t="s">
        <v>297</v>
      </c>
      <c r="B44" s="69" t="s">
        <v>298</v>
      </c>
      <c r="C44" s="67" t="s">
        <v>243</v>
      </c>
      <c r="D44" s="78" t="s">
        <v>306</v>
      </c>
      <c r="E44" s="78" t="s">
        <v>306</v>
      </c>
      <c r="F44" s="78" t="s">
        <v>306</v>
      </c>
      <c r="G44" s="78" t="s">
        <v>306</v>
      </c>
      <c r="H44" s="78" t="s">
        <v>306</v>
      </c>
      <c r="I44" s="78" t="s">
        <v>306</v>
      </c>
      <c r="J44" s="78" t="s">
        <v>306</v>
      </c>
      <c r="K44" s="78" t="s">
        <v>306</v>
      </c>
      <c r="L44" s="78" t="s">
        <v>306</v>
      </c>
      <c r="M44" s="78" t="s">
        <v>306</v>
      </c>
      <c r="N44" s="78" t="s">
        <v>306</v>
      </c>
      <c r="O44" s="78" t="s">
        <v>306</v>
      </c>
      <c r="P44" s="78" t="s">
        <v>306</v>
      </c>
      <c r="Q44" s="78" t="s">
        <v>306</v>
      </c>
      <c r="R44" s="78" t="s">
        <v>306</v>
      </c>
      <c r="S44" s="78" t="s">
        <v>306</v>
      </c>
      <c r="T44" s="78" t="s">
        <v>306</v>
      </c>
      <c r="U44" s="78" t="s">
        <v>306</v>
      </c>
      <c r="V44" s="78" t="s">
        <v>306</v>
      </c>
      <c r="W44" s="78" t="s">
        <v>306</v>
      </c>
      <c r="X44" s="78" t="s">
        <v>306</v>
      </c>
      <c r="Y44" s="78" t="s">
        <v>306</v>
      </c>
      <c r="Z44" s="78" t="s">
        <v>306</v>
      </c>
      <c r="AA44" s="78" t="s">
        <v>306</v>
      </c>
      <c r="AB44" s="78" t="s">
        <v>306</v>
      </c>
      <c r="AC44" s="78" t="s">
        <v>306</v>
      </c>
      <c r="AD44" s="78" t="s">
        <v>306</v>
      </c>
      <c r="AE44" s="78" t="s">
        <v>306</v>
      </c>
      <c r="AF44" s="78" t="s">
        <v>306</v>
      </c>
      <c r="AG44" s="78" t="s">
        <v>306</v>
      </c>
      <c r="AH44" s="78" t="s">
        <v>306</v>
      </c>
      <c r="AI44" s="78" t="s">
        <v>306</v>
      </c>
      <c r="AJ44" s="78" t="s">
        <v>306</v>
      </c>
      <c r="AK44" s="78" t="s">
        <v>306</v>
      </c>
      <c r="AL44" s="78" t="s">
        <v>306</v>
      </c>
      <c r="AM44" s="78" t="s">
        <v>306</v>
      </c>
      <c r="AN44" s="78" t="s">
        <v>306</v>
      </c>
      <c r="AO44" s="78" t="s">
        <v>306</v>
      </c>
      <c r="AP44" s="78" t="s">
        <v>306</v>
      </c>
      <c r="AQ44" s="78" t="s">
        <v>306</v>
      </c>
      <c r="AR44" s="78" t="s">
        <v>306</v>
      </c>
      <c r="AS44" s="78" t="s">
        <v>306</v>
      </c>
      <c r="AT44" s="78" t="s">
        <v>306</v>
      </c>
      <c r="AU44" s="78" t="s">
        <v>306</v>
      </c>
      <c r="AV44" s="78" t="s">
        <v>306</v>
      </c>
      <c r="AW44" s="78" t="s">
        <v>306</v>
      </c>
      <c r="AX44" s="78" t="s">
        <v>306</v>
      </c>
      <c r="AY44" s="78" t="s">
        <v>306</v>
      </c>
      <c r="AZ44" s="78" t="s">
        <v>306</v>
      </c>
      <c r="BA44" s="78" t="s">
        <v>306</v>
      </c>
      <c r="BB44" s="78" t="s">
        <v>306</v>
      </c>
      <c r="BC44" s="78" t="s">
        <v>306</v>
      </c>
      <c r="BD44" s="78" t="s">
        <v>306</v>
      </c>
      <c r="BE44" s="78" t="s">
        <v>306</v>
      </c>
      <c r="BF44" s="78" t="s">
        <v>306</v>
      </c>
      <c r="BG44" s="78" t="s">
        <v>306</v>
      </c>
    </row>
    <row r="45" spans="1:59" x14ac:dyDescent="0.25">
      <c r="A45" s="65" t="s">
        <v>163</v>
      </c>
      <c r="B45" s="68" t="s">
        <v>299</v>
      </c>
      <c r="C45" s="67" t="s">
        <v>243</v>
      </c>
      <c r="D45" s="78" t="s">
        <v>306</v>
      </c>
      <c r="E45" s="78" t="s">
        <v>306</v>
      </c>
      <c r="F45" s="78" t="s">
        <v>306</v>
      </c>
      <c r="G45" s="78" t="s">
        <v>306</v>
      </c>
      <c r="H45" s="78" t="s">
        <v>306</v>
      </c>
      <c r="I45" s="78" t="s">
        <v>306</v>
      </c>
      <c r="J45" s="78" t="s">
        <v>306</v>
      </c>
      <c r="K45" s="78" t="s">
        <v>306</v>
      </c>
      <c r="L45" s="78" t="s">
        <v>306</v>
      </c>
      <c r="M45" s="78" t="s">
        <v>306</v>
      </c>
      <c r="N45" s="78" t="s">
        <v>306</v>
      </c>
      <c r="O45" s="78" t="s">
        <v>306</v>
      </c>
      <c r="P45" s="78" t="s">
        <v>306</v>
      </c>
      <c r="Q45" s="78" t="s">
        <v>306</v>
      </c>
      <c r="R45" s="78" t="s">
        <v>306</v>
      </c>
      <c r="S45" s="78" t="s">
        <v>306</v>
      </c>
      <c r="T45" s="78" t="s">
        <v>306</v>
      </c>
      <c r="U45" s="78" t="s">
        <v>306</v>
      </c>
      <c r="V45" s="78" t="s">
        <v>306</v>
      </c>
      <c r="W45" s="78" t="s">
        <v>306</v>
      </c>
      <c r="X45" s="78" t="s">
        <v>306</v>
      </c>
      <c r="Y45" s="78" t="s">
        <v>306</v>
      </c>
      <c r="Z45" s="78" t="s">
        <v>306</v>
      </c>
      <c r="AA45" s="78" t="s">
        <v>306</v>
      </c>
      <c r="AB45" s="78" t="s">
        <v>306</v>
      </c>
      <c r="AC45" s="78" t="s">
        <v>306</v>
      </c>
      <c r="AD45" s="78" t="s">
        <v>306</v>
      </c>
      <c r="AE45" s="78" t="s">
        <v>306</v>
      </c>
      <c r="AF45" s="78" t="s">
        <v>306</v>
      </c>
      <c r="AG45" s="78" t="s">
        <v>306</v>
      </c>
      <c r="AH45" s="78" t="s">
        <v>306</v>
      </c>
      <c r="AI45" s="78" t="s">
        <v>306</v>
      </c>
      <c r="AJ45" s="78" t="s">
        <v>306</v>
      </c>
      <c r="AK45" s="78" t="s">
        <v>306</v>
      </c>
      <c r="AL45" s="78" t="s">
        <v>306</v>
      </c>
      <c r="AM45" s="78" t="s">
        <v>306</v>
      </c>
      <c r="AN45" s="78" t="s">
        <v>306</v>
      </c>
      <c r="AO45" s="78" t="s">
        <v>306</v>
      </c>
      <c r="AP45" s="78" t="s">
        <v>306</v>
      </c>
      <c r="AQ45" s="78" t="s">
        <v>306</v>
      </c>
      <c r="AR45" s="78" t="s">
        <v>306</v>
      </c>
      <c r="AS45" s="78" t="s">
        <v>306</v>
      </c>
      <c r="AT45" s="78" t="s">
        <v>306</v>
      </c>
      <c r="AU45" s="78" t="s">
        <v>306</v>
      </c>
      <c r="AV45" s="78" t="s">
        <v>306</v>
      </c>
      <c r="AW45" s="78" t="s">
        <v>306</v>
      </c>
      <c r="AX45" s="78" t="s">
        <v>306</v>
      </c>
      <c r="AY45" s="78" t="s">
        <v>306</v>
      </c>
      <c r="AZ45" s="78" t="s">
        <v>306</v>
      </c>
      <c r="BA45" s="78" t="s">
        <v>306</v>
      </c>
      <c r="BB45" s="78" t="s">
        <v>306</v>
      </c>
      <c r="BC45" s="78" t="s">
        <v>306</v>
      </c>
      <c r="BD45" s="78" t="s">
        <v>306</v>
      </c>
      <c r="BE45" s="78" t="s">
        <v>306</v>
      </c>
      <c r="BF45" s="78" t="s">
        <v>306</v>
      </c>
      <c r="BG45" s="78" t="s">
        <v>306</v>
      </c>
    </row>
  </sheetData>
  <mergeCells count="28">
    <mergeCell ref="A10:A13"/>
    <mergeCell ref="R11:X11"/>
    <mergeCell ref="BA11:BG11"/>
    <mergeCell ref="AT12:AZ12"/>
    <mergeCell ref="C10:C13"/>
    <mergeCell ref="B10:B13"/>
    <mergeCell ref="K12:Q12"/>
    <mergeCell ref="R12:X12"/>
    <mergeCell ref="BE1:BH1"/>
    <mergeCell ref="BD3:BH3"/>
    <mergeCell ref="BD2:BH2"/>
    <mergeCell ref="Y11:AE11"/>
    <mergeCell ref="Y12:AE12"/>
    <mergeCell ref="AM11:AS11"/>
    <mergeCell ref="AM12:AS12"/>
    <mergeCell ref="A4:AZ4"/>
    <mergeCell ref="A5:AZ5"/>
    <mergeCell ref="A7:AZ7"/>
    <mergeCell ref="A8:AZ8"/>
    <mergeCell ref="A9:AZ9"/>
    <mergeCell ref="BA12:BG12"/>
    <mergeCell ref="D12:J12"/>
    <mergeCell ref="K10:BG10"/>
    <mergeCell ref="K11:Q11"/>
    <mergeCell ref="AT11:AZ11"/>
    <mergeCell ref="AF11:AL11"/>
    <mergeCell ref="AF12:AL12"/>
    <mergeCell ref="D10:J11"/>
  </mergeCells>
  <pageMargins left="0.70866141732283472" right="0.70866141732283472" top="0.74803149606299213" bottom="0.74803149606299213" header="0.31496062992125984" footer="0.31496062992125984"/>
  <pageSetup paperSize="8" scale="47" fitToWidth="2" orientation="landscape" r:id="rId1"/>
  <headerFooter differentFirst="1"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Errors" priority="1" id="{3DDF1B1F-4ED0-4776-AA8D-3CB617EE15DC}">
            <xm:f>ISERROR('4'!A15)</xm:f>
            <x14:dxf>
              <fill>
                <patternFill>
                  <bgColor rgb="FFFFCCCC"/>
                </patternFill>
              </fill>
            </x14:dxf>
          </x14:cfRule>
          <xm:sqref>A15:C45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V88"/>
  <sheetViews>
    <sheetView tabSelected="1" zoomScale="70" zoomScaleNormal="70" zoomScaleSheetLayoutView="100" workbookViewId="0">
      <selection activeCell="F4" sqref="F4"/>
    </sheetView>
  </sheetViews>
  <sheetFormatPr defaultColWidth="9" defaultRowHeight="15.75" x14ac:dyDescent="0.25"/>
  <cols>
    <col min="1" max="1" width="8.875" style="29" customWidth="1"/>
    <col min="2" max="2" width="77.875" style="30" customWidth="1"/>
    <col min="3" max="9" width="18.5" style="31" customWidth="1"/>
    <col min="10" max="10" width="91.875" style="31" customWidth="1"/>
    <col min="11" max="11" width="157.375" style="31" customWidth="1"/>
    <col min="12" max="252" width="9" style="31"/>
    <col min="253" max="253" width="8.875" style="31" customWidth="1"/>
    <col min="254" max="254" width="72.75" style="31" customWidth="1"/>
    <col min="255" max="255" width="10.75" style="31" customWidth="1"/>
    <col min="256" max="256" width="8.625" style="31" customWidth="1"/>
    <col min="257" max="257" width="9" style="31" customWidth="1"/>
    <col min="258" max="258" width="13.375" style="31" customWidth="1"/>
    <col min="259" max="259" width="17.125" style="31" customWidth="1"/>
    <col min="260" max="260" width="13.25" style="31" customWidth="1"/>
    <col min="261" max="261" width="17.375" style="31" customWidth="1"/>
    <col min="262" max="262" width="13.125" style="31" customWidth="1"/>
    <col min="263" max="263" width="16.5" style="31" customWidth="1"/>
    <col min="264" max="264" width="13.25" style="31" customWidth="1"/>
    <col min="265" max="265" width="17.125" style="31" customWidth="1"/>
    <col min="266" max="266" width="91.875" style="31" customWidth="1"/>
    <col min="267" max="267" width="157.375" style="31" customWidth="1"/>
    <col min="268" max="508" width="9" style="31"/>
    <col min="509" max="509" width="8.875" style="31" customWidth="1"/>
    <col min="510" max="510" width="72.75" style="31" customWidth="1"/>
    <col min="511" max="511" width="10.75" style="31" customWidth="1"/>
    <col min="512" max="512" width="8.625" style="31" customWidth="1"/>
    <col min="513" max="513" width="9" style="31" customWidth="1"/>
    <col min="514" max="514" width="13.375" style="31" customWidth="1"/>
    <col min="515" max="515" width="17.125" style="31" customWidth="1"/>
    <col min="516" max="516" width="13.25" style="31" customWidth="1"/>
    <col min="517" max="517" width="17.375" style="31" customWidth="1"/>
    <col min="518" max="518" width="13.125" style="31" customWidth="1"/>
    <col min="519" max="519" width="16.5" style="31" customWidth="1"/>
    <col min="520" max="520" width="13.25" style="31" customWidth="1"/>
    <col min="521" max="521" width="17.125" style="31" customWidth="1"/>
    <col min="522" max="522" width="91.875" style="31" customWidth="1"/>
    <col min="523" max="523" width="157.375" style="31" customWidth="1"/>
    <col min="524" max="764" width="9" style="31"/>
    <col min="765" max="765" width="8.875" style="31" customWidth="1"/>
    <col min="766" max="766" width="72.75" style="31" customWidth="1"/>
    <col min="767" max="767" width="10.75" style="31" customWidth="1"/>
    <col min="768" max="768" width="8.625" style="31" customWidth="1"/>
    <col min="769" max="769" width="9" style="31" customWidth="1"/>
    <col min="770" max="770" width="13.375" style="31" customWidth="1"/>
    <col min="771" max="771" width="17.125" style="31" customWidth="1"/>
    <col min="772" max="772" width="13.25" style="31" customWidth="1"/>
    <col min="773" max="773" width="17.375" style="31" customWidth="1"/>
    <col min="774" max="774" width="13.125" style="31" customWidth="1"/>
    <col min="775" max="775" width="16.5" style="31" customWidth="1"/>
    <col min="776" max="776" width="13.25" style="31" customWidth="1"/>
    <col min="777" max="777" width="17.125" style="31" customWidth="1"/>
    <col min="778" max="778" width="91.875" style="31" customWidth="1"/>
    <col min="779" max="779" width="157.375" style="31" customWidth="1"/>
    <col min="780" max="1020" width="9" style="31"/>
    <col min="1021" max="1021" width="8.875" style="31" customWidth="1"/>
    <col min="1022" max="1022" width="72.75" style="31" customWidth="1"/>
    <col min="1023" max="1023" width="10.75" style="31" customWidth="1"/>
    <col min="1024" max="1024" width="8.625" style="31" customWidth="1"/>
    <col min="1025" max="1025" width="9" style="31" customWidth="1"/>
    <col min="1026" max="1026" width="13.375" style="31" customWidth="1"/>
    <col min="1027" max="1027" width="17.125" style="31" customWidth="1"/>
    <col min="1028" max="1028" width="13.25" style="31" customWidth="1"/>
    <col min="1029" max="1029" width="17.375" style="31" customWidth="1"/>
    <col min="1030" max="1030" width="13.125" style="31" customWidth="1"/>
    <col min="1031" max="1031" width="16.5" style="31" customWidth="1"/>
    <col min="1032" max="1032" width="13.25" style="31" customWidth="1"/>
    <col min="1033" max="1033" width="17.125" style="31" customWidth="1"/>
    <col min="1034" max="1034" width="91.875" style="31" customWidth="1"/>
    <col min="1035" max="1035" width="157.375" style="31" customWidth="1"/>
    <col min="1036" max="1276" width="9" style="31"/>
    <col min="1277" max="1277" width="8.875" style="31" customWidth="1"/>
    <col min="1278" max="1278" width="72.75" style="31" customWidth="1"/>
    <col min="1279" max="1279" width="10.75" style="31" customWidth="1"/>
    <col min="1280" max="1280" width="8.625" style="31" customWidth="1"/>
    <col min="1281" max="1281" width="9" style="31" customWidth="1"/>
    <col min="1282" max="1282" width="13.375" style="31" customWidth="1"/>
    <col min="1283" max="1283" width="17.125" style="31" customWidth="1"/>
    <col min="1284" max="1284" width="13.25" style="31" customWidth="1"/>
    <col min="1285" max="1285" width="17.375" style="31" customWidth="1"/>
    <col min="1286" max="1286" width="13.125" style="31" customWidth="1"/>
    <col min="1287" max="1287" width="16.5" style="31" customWidth="1"/>
    <col min="1288" max="1288" width="13.25" style="31" customWidth="1"/>
    <col min="1289" max="1289" width="17.125" style="31" customWidth="1"/>
    <col min="1290" max="1290" width="91.875" style="31" customWidth="1"/>
    <col min="1291" max="1291" width="157.375" style="31" customWidth="1"/>
    <col min="1292" max="1532" width="9" style="31"/>
    <col min="1533" max="1533" width="8.875" style="31" customWidth="1"/>
    <col min="1534" max="1534" width="72.75" style="31" customWidth="1"/>
    <col min="1535" max="1535" width="10.75" style="31" customWidth="1"/>
    <col min="1536" max="1536" width="8.625" style="31" customWidth="1"/>
    <col min="1537" max="1537" width="9" style="31" customWidth="1"/>
    <col min="1538" max="1538" width="13.375" style="31" customWidth="1"/>
    <col min="1539" max="1539" width="17.125" style="31" customWidth="1"/>
    <col min="1540" max="1540" width="13.25" style="31" customWidth="1"/>
    <col min="1541" max="1541" width="17.375" style="31" customWidth="1"/>
    <col min="1542" max="1542" width="13.125" style="31" customWidth="1"/>
    <col min="1543" max="1543" width="16.5" style="31" customWidth="1"/>
    <col min="1544" max="1544" width="13.25" style="31" customWidth="1"/>
    <col min="1545" max="1545" width="17.125" style="31" customWidth="1"/>
    <col min="1546" max="1546" width="91.875" style="31" customWidth="1"/>
    <col min="1547" max="1547" width="157.375" style="31" customWidth="1"/>
    <col min="1548" max="1788" width="9" style="31"/>
    <col min="1789" max="1789" width="8.875" style="31" customWidth="1"/>
    <col min="1790" max="1790" width="72.75" style="31" customWidth="1"/>
    <col min="1791" max="1791" width="10.75" style="31" customWidth="1"/>
    <col min="1792" max="1792" width="8.625" style="31" customWidth="1"/>
    <col min="1793" max="1793" width="9" style="31" customWidth="1"/>
    <col min="1794" max="1794" width="13.375" style="31" customWidth="1"/>
    <col min="1795" max="1795" width="17.125" style="31" customWidth="1"/>
    <col min="1796" max="1796" width="13.25" style="31" customWidth="1"/>
    <col min="1797" max="1797" width="17.375" style="31" customWidth="1"/>
    <col min="1798" max="1798" width="13.125" style="31" customWidth="1"/>
    <col min="1799" max="1799" width="16.5" style="31" customWidth="1"/>
    <col min="1800" max="1800" width="13.25" style="31" customWidth="1"/>
    <col min="1801" max="1801" width="17.125" style="31" customWidth="1"/>
    <col min="1802" max="1802" width="91.875" style="31" customWidth="1"/>
    <col min="1803" max="1803" width="157.375" style="31" customWidth="1"/>
    <col min="1804" max="2044" width="9" style="31"/>
    <col min="2045" max="2045" width="8.875" style="31" customWidth="1"/>
    <col min="2046" max="2046" width="72.75" style="31" customWidth="1"/>
    <col min="2047" max="2047" width="10.75" style="31" customWidth="1"/>
    <col min="2048" max="2048" width="8.625" style="31" customWidth="1"/>
    <col min="2049" max="2049" width="9" style="31" customWidth="1"/>
    <col min="2050" max="2050" width="13.375" style="31" customWidth="1"/>
    <col min="2051" max="2051" width="17.125" style="31" customWidth="1"/>
    <col min="2052" max="2052" width="13.25" style="31" customWidth="1"/>
    <col min="2053" max="2053" width="17.375" style="31" customWidth="1"/>
    <col min="2054" max="2054" width="13.125" style="31" customWidth="1"/>
    <col min="2055" max="2055" width="16.5" style="31" customWidth="1"/>
    <col min="2056" max="2056" width="13.25" style="31" customWidth="1"/>
    <col min="2057" max="2057" width="17.125" style="31" customWidth="1"/>
    <col min="2058" max="2058" width="91.875" style="31" customWidth="1"/>
    <col min="2059" max="2059" width="157.375" style="31" customWidth="1"/>
    <col min="2060" max="2300" width="9" style="31"/>
    <col min="2301" max="2301" width="8.875" style="31" customWidth="1"/>
    <col min="2302" max="2302" width="72.75" style="31" customWidth="1"/>
    <col min="2303" max="2303" width="10.75" style="31" customWidth="1"/>
    <col min="2304" max="2304" width="8.625" style="31" customWidth="1"/>
    <col min="2305" max="2305" width="9" style="31" customWidth="1"/>
    <col min="2306" max="2306" width="13.375" style="31" customWidth="1"/>
    <col min="2307" max="2307" width="17.125" style="31" customWidth="1"/>
    <col min="2308" max="2308" width="13.25" style="31" customWidth="1"/>
    <col min="2309" max="2309" width="17.375" style="31" customWidth="1"/>
    <col min="2310" max="2310" width="13.125" style="31" customWidth="1"/>
    <col min="2311" max="2311" width="16.5" style="31" customWidth="1"/>
    <col min="2312" max="2312" width="13.25" style="31" customWidth="1"/>
    <col min="2313" max="2313" width="17.125" style="31" customWidth="1"/>
    <col min="2314" max="2314" width="91.875" style="31" customWidth="1"/>
    <col min="2315" max="2315" width="157.375" style="31" customWidth="1"/>
    <col min="2316" max="2556" width="9" style="31"/>
    <col min="2557" max="2557" width="8.875" style="31" customWidth="1"/>
    <col min="2558" max="2558" width="72.75" style="31" customWidth="1"/>
    <col min="2559" max="2559" width="10.75" style="31" customWidth="1"/>
    <col min="2560" max="2560" width="8.625" style="31" customWidth="1"/>
    <col min="2561" max="2561" width="9" style="31" customWidth="1"/>
    <col min="2562" max="2562" width="13.375" style="31" customWidth="1"/>
    <col min="2563" max="2563" width="17.125" style="31" customWidth="1"/>
    <col min="2564" max="2564" width="13.25" style="31" customWidth="1"/>
    <col min="2565" max="2565" width="17.375" style="31" customWidth="1"/>
    <col min="2566" max="2566" width="13.125" style="31" customWidth="1"/>
    <col min="2567" max="2567" width="16.5" style="31" customWidth="1"/>
    <col min="2568" max="2568" width="13.25" style="31" customWidth="1"/>
    <col min="2569" max="2569" width="17.125" style="31" customWidth="1"/>
    <col min="2570" max="2570" width="91.875" style="31" customWidth="1"/>
    <col min="2571" max="2571" width="157.375" style="31" customWidth="1"/>
    <col min="2572" max="2812" width="9" style="31"/>
    <col min="2813" max="2813" width="8.875" style="31" customWidth="1"/>
    <col min="2814" max="2814" width="72.75" style="31" customWidth="1"/>
    <col min="2815" max="2815" width="10.75" style="31" customWidth="1"/>
    <col min="2816" max="2816" width="8.625" style="31" customWidth="1"/>
    <col min="2817" max="2817" width="9" style="31" customWidth="1"/>
    <col min="2818" max="2818" width="13.375" style="31" customWidth="1"/>
    <col min="2819" max="2819" width="17.125" style="31" customWidth="1"/>
    <col min="2820" max="2820" width="13.25" style="31" customWidth="1"/>
    <col min="2821" max="2821" width="17.375" style="31" customWidth="1"/>
    <col min="2822" max="2822" width="13.125" style="31" customWidth="1"/>
    <col min="2823" max="2823" width="16.5" style="31" customWidth="1"/>
    <col min="2824" max="2824" width="13.25" style="31" customWidth="1"/>
    <col min="2825" max="2825" width="17.125" style="31" customWidth="1"/>
    <col min="2826" max="2826" width="91.875" style="31" customWidth="1"/>
    <col min="2827" max="2827" width="157.375" style="31" customWidth="1"/>
    <col min="2828" max="3068" width="9" style="31"/>
    <col min="3069" max="3069" width="8.875" style="31" customWidth="1"/>
    <col min="3070" max="3070" width="72.75" style="31" customWidth="1"/>
    <col min="3071" max="3071" width="10.75" style="31" customWidth="1"/>
    <col min="3072" max="3072" width="8.625" style="31" customWidth="1"/>
    <col min="3073" max="3073" width="9" style="31" customWidth="1"/>
    <col min="3074" max="3074" width="13.375" style="31" customWidth="1"/>
    <col min="3075" max="3075" width="17.125" style="31" customWidth="1"/>
    <col min="3076" max="3076" width="13.25" style="31" customWidth="1"/>
    <col min="3077" max="3077" width="17.375" style="31" customWidth="1"/>
    <col min="3078" max="3078" width="13.125" style="31" customWidth="1"/>
    <col min="3079" max="3079" width="16.5" style="31" customWidth="1"/>
    <col min="3080" max="3080" width="13.25" style="31" customWidth="1"/>
    <col min="3081" max="3081" width="17.125" style="31" customWidth="1"/>
    <col min="3082" max="3082" width="91.875" style="31" customWidth="1"/>
    <col min="3083" max="3083" width="157.375" style="31" customWidth="1"/>
    <col min="3084" max="3324" width="9" style="31"/>
    <col min="3325" max="3325" width="8.875" style="31" customWidth="1"/>
    <col min="3326" max="3326" width="72.75" style="31" customWidth="1"/>
    <col min="3327" max="3327" width="10.75" style="31" customWidth="1"/>
    <col min="3328" max="3328" width="8.625" style="31" customWidth="1"/>
    <col min="3329" max="3329" width="9" style="31" customWidth="1"/>
    <col min="3330" max="3330" width="13.375" style="31" customWidth="1"/>
    <col min="3331" max="3331" width="17.125" style="31" customWidth="1"/>
    <col min="3332" max="3332" width="13.25" style="31" customWidth="1"/>
    <col min="3333" max="3333" width="17.375" style="31" customWidth="1"/>
    <col min="3334" max="3334" width="13.125" style="31" customWidth="1"/>
    <col min="3335" max="3335" width="16.5" style="31" customWidth="1"/>
    <col min="3336" max="3336" width="13.25" style="31" customWidth="1"/>
    <col min="3337" max="3337" width="17.125" style="31" customWidth="1"/>
    <col min="3338" max="3338" width="91.875" style="31" customWidth="1"/>
    <col min="3339" max="3339" width="157.375" style="31" customWidth="1"/>
    <col min="3340" max="3580" width="9" style="31"/>
    <col min="3581" max="3581" width="8.875" style="31" customWidth="1"/>
    <col min="3582" max="3582" width="72.75" style="31" customWidth="1"/>
    <col min="3583" max="3583" width="10.75" style="31" customWidth="1"/>
    <col min="3584" max="3584" width="8.625" style="31" customWidth="1"/>
    <col min="3585" max="3585" width="9" style="31" customWidth="1"/>
    <col min="3586" max="3586" width="13.375" style="31" customWidth="1"/>
    <col min="3587" max="3587" width="17.125" style="31" customWidth="1"/>
    <col min="3588" max="3588" width="13.25" style="31" customWidth="1"/>
    <col min="3589" max="3589" width="17.375" style="31" customWidth="1"/>
    <col min="3590" max="3590" width="13.125" style="31" customWidth="1"/>
    <col min="3591" max="3591" width="16.5" style="31" customWidth="1"/>
    <col min="3592" max="3592" width="13.25" style="31" customWidth="1"/>
    <col min="3593" max="3593" width="17.125" style="31" customWidth="1"/>
    <col min="3594" max="3594" width="91.875" style="31" customWidth="1"/>
    <col min="3595" max="3595" width="157.375" style="31" customWidth="1"/>
    <col min="3596" max="3836" width="9" style="31"/>
    <col min="3837" max="3837" width="8.875" style="31" customWidth="1"/>
    <col min="3838" max="3838" width="72.75" style="31" customWidth="1"/>
    <col min="3839" max="3839" width="10.75" style="31" customWidth="1"/>
    <col min="3840" max="3840" width="8.625" style="31" customWidth="1"/>
    <col min="3841" max="3841" width="9" style="31" customWidth="1"/>
    <col min="3842" max="3842" width="13.375" style="31" customWidth="1"/>
    <col min="3843" max="3843" width="17.125" style="31" customWidth="1"/>
    <col min="3844" max="3844" width="13.25" style="31" customWidth="1"/>
    <col min="3845" max="3845" width="17.375" style="31" customWidth="1"/>
    <col min="3846" max="3846" width="13.125" style="31" customWidth="1"/>
    <col min="3847" max="3847" width="16.5" style="31" customWidth="1"/>
    <col min="3848" max="3848" width="13.25" style="31" customWidth="1"/>
    <col min="3849" max="3849" width="17.125" style="31" customWidth="1"/>
    <col min="3850" max="3850" width="91.875" style="31" customWidth="1"/>
    <col min="3851" max="3851" width="157.375" style="31" customWidth="1"/>
    <col min="3852" max="4092" width="9" style="31"/>
    <col min="4093" max="4093" width="8.875" style="31" customWidth="1"/>
    <col min="4094" max="4094" width="72.75" style="31" customWidth="1"/>
    <col min="4095" max="4095" width="10.75" style="31" customWidth="1"/>
    <col min="4096" max="4096" width="8.625" style="31" customWidth="1"/>
    <col min="4097" max="4097" width="9" style="31" customWidth="1"/>
    <col min="4098" max="4098" width="13.375" style="31" customWidth="1"/>
    <col min="4099" max="4099" width="17.125" style="31" customWidth="1"/>
    <col min="4100" max="4100" width="13.25" style="31" customWidth="1"/>
    <col min="4101" max="4101" width="17.375" style="31" customWidth="1"/>
    <col min="4102" max="4102" width="13.125" style="31" customWidth="1"/>
    <col min="4103" max="4103" width="16.5" style="31" customWidth="1"/>
    <col min="4104" max="4104" width="13.25" style="31" customWidth="1"/>
    <col min="4105" max="4105" width="17.125" style="31" customWidth="1"/>
    <col min="4106" max="4106" width="91.875" style="31" customWidth="1"/>
    <col min="4107" max="4107" width="157.375" style="31" customWidth="1"/>
    <col min="4108" max="4348" width="9" style="31"/>
    <col min="4349" max="4349" width="8.875" style="31" customWidth="1"/>
    <col min="4350" max="4350" width="72.75" style="31" customWidth="1"/>
    <col min="4351" max="4351" width="10.75" style="31" customWidth="1"/>
    <col min="4352" max="4352" width="8.625" style="31" customWidth="1"/>
    <col min="4353" max="4353" width="9" style="31" customWidth="1"/>
    <col min="4354" max="4354" width="13.375" style="31" customWidth="1"/>
    <col min="4355" max="4355" width="17.125" style="31" customWidth="1"/>
    <col min="4356" max="4356" width="13.25" style="31" customWidth="1"/>
    <col min="4357" max="4357" width="17.375" style="31" customWidth="1"/>
    <col min="4358" max="4358" width="13.125" style="31" customWidth="1"/>
    <col min="4359" max="4359" width="16.5" style="31" customWidth="1"/>
    <col min="4360" max="4360" width="13.25" style="31" customWidth="1"/>
    <col min="4361" max="4361" width="17.125" style="31" customWidth="1"/>
    <col min="4362" max="4362" width="91.875" style="31" customWidth="1"/>
    <col min="4363" max="4363" width="157.375" style="31" customWidth="1"/>
    <col min="4364" max="4604" width="9" style="31"/>
    <col min="4605" max="4605" width="8.875" style="31" customWidth="1"/>
    <col min="4606" max="4606" width="72.75" style="31" customWidth="1"/>
    <col min="4607" max="4607" width="10.75" style="31" customWidth="1"/>
    <col min="4608" max="4608" width="8.625" style="31" customWidth="1"/>
    <col min="4609" max="4609" width="9" style="31" customWidth="1"/>
    <col min="4610" max="4610" width="13.375" style="31" customWidth="1"/>
    <col min="4611" max="4611" width="17.125" style="31" customWidth="1"/>
    <col min="4612" max="4612" width="13.25" style="31" customWidth="1"/>
    <col min="4613" max="4613" width="17.375" style="31" customWidth="1"/>
    <col min="4614" max="4614" width="13.125" style="31" customWidth="1"/>
    <col min="4615" max="4615" width="16.5" style="31" customWidth="1"/>
    <col min="4616" max="4616" width="13.25" style="31" customWidth="1"/>
    <col min="4617" max="4617" width="17.125" style="31" customWidth="1"/>
    <col min="4618" max="4618" width="91.875" style="31" customWidth="1"/>
    <col min="4619" max="4619" width="157.375" style="31" customWidth="1"/>
    <col min="4620" max="4860" width="9" style="31"/>
    <col min="4861" max="4861" width="8.875" style="31" customWidth="1"/>
    <col min="4862" max="4862" width="72.75" style="31" customWidth="1"/>
    <col min="4863" max="4863" width="10.75" style="31" customWidth="1"/>
    <col min="4864" max="4864" width="8.625" style="31" customWidth="1"/>
    <col min="4865" max="4865" width="9" style="31" customWidth="1"/>
    <col min="4866" max="4866" width="13.375" style="31" customWidth="1"/>
    <col min="4867" max="4867" width="17.125" style="31" customWidth="1"/>
    <col min="4868" max="4868" width="13.25" style="31" customWidth="1"/>
    <col min="4869" max="4869" width="17.375" style="31" customWidth="1"/>
    <col min="4870" max="4870" width="13.125" style="31" customWidth="1"/>
    <col min="4871" max="4871" width="16.5" style="31" customWidth="1"/>
    <col min="4872" max="4872" width="13.25" style="31" customWidth="1"/>
    <col min="4873" max="4873" width="17.125" style="31" customWidth="1"/>
    <col min="4874" max="4874" width="91.875" style="31" customWidth="1"/>
    <col min="4875" max="4875" width="157.375" style="31" customWidth="1"/>
    <col min="4876" max="5116" width="9" style="31"/>
    <col min="5117" max="5117" width="8.875" style="31" customWidth="1"/>
    <col min="5118" max="5118" width="72.75" style="31" customWidth="1"/>
    <col min="5119" max="5119" width="10.75" style="31" customWidth="1"/>
    <col min="5120" max="5120" width="8.625" style="31" customWidth="1"/>
    <col min="5121" max="5121" width="9" style="31" customWidth="1"/>
    <col min="5122" max="5122" width="13.375" style="31" customWidth="1"/>
    <col min="5123" max="5123" width="17.125" style="31" customWidth="1"/>
    <col min="5124" max="5124" width="13.25" style="31" customWidth="1"/>
    <col min="5125" max="5125" width="17.375" style="31" customWidth="1"/>
    <col min="5126" max="5126" width="13.125" style="31" customWidth="1"/>
    <col min="5127" max="5127" width="16.5" style="31" customWidth="1"/>
    <col min="5128" max="5128" width="13.25" style="31" customWidth="1"/>
    <col min="5129" max="5129" width="17.125" style="31" customWidth="1"/>
    <col min="5130" max="5130" width="91.875" style="31" customWidth="1"/>
    <col min="5131" max="5131" width="157.375" style="31" customWidth="1"/>
    <col min="5132" max="5372" width="9" style="31"/>
    <col min="5373" max="5373" width="8.875" style="31" customWidth="1"/>
    <col min="5374" max="5374" width="72.75" style="31" customWidth="1"/>
    <col min="5375" max="5375" width="10.75" style="31" customWidth="1"/>
    <col min="5376" max="5376" width="8.625" style="31" customWidth="1"/>
    <col min="5377" max="5377" width="9" style="31" customWidth="1"/>
    <col min="5378" max="5378" width="13.375" style="31" customWidth="1"/>
    <col min="5379" max="5379" width="17.125" style="31" customWidth="1"/>
    <col min="5380" max="5380" width="13.25" style="31" customWidth="1"/>
    <col min="5381" max="5381" width="17.375" style="31" customWidth="1"/>
    <col min="5382" max="5382" width="13.125" style="31" customWidth="1"/>
    <col min="5383" max="5383" width="16.5" style="31" customWidth="1"/>
    <col min="5384" max="5384" width="13.25" style="31" customWidth="1"/>
    <col min="5385" max="5385" width="17.125" style="31" customWidth="1"/>
    <col min="5386" max="5386" width="91.875" style="31" customWidth="1"/>
    <col min="5387" max="5387" width="157.375" style="31" customWidth="1"/>
    <col min="5388" max="5628" width="9" style="31"/>
    <col min="5629" max="5629" width="8.875" style="31" customWidth="1"/>
    <col min="5630" max="5630" width="72.75" style="31" customWidth="1"/>
    <col min="5631" max="5631" width="10.75" style="31" customWidth="1"/>
    <col min="5632" max="5632" width="8.625" style="31" customWidth="1"/>
    <col min="5633" max="5633" width="9" style="31" customWidth="1"/>
    <col min="5634" max="5634" width="13.375" style="31" customWidth="1"/>
    <col min="5635" max="5635" width="17.125" style="31" customWidth="1"/>
    <col min="5636" max="5636" width="13.25" style="31" customWidth="1"/>
    <col min="5637" max="5637" width="17.375" style="31" customWidth="1"/>
    <col min="5638" max="5638" width="13.125" style="31" customWidth="1"/>
    <col min="5639" max="5639" width="16.5" style="31" customWidth="1"/>
    <col min="5640" max="5640" width="13.25" style="31" customWidth="1"/>
    <col min="5641" max="5641" width="17.125" style="31" customWidth="1"/>
    <col min="5642" max="5642" width="91.875" style="31" customWidth="1"/>
    <col min="5643" max="5643" width="157.375" style="31" customWidth="1"/>
    <col min="5644" max="5884" width="9" style="31"/>
    <col min="5885" max="5885" width="8.875" style="31" customWidth="1"/>
    <col min="5886" max="5886" width="72.75" style="31" customWidth="1"/>
    <col min="5887" max="5887" width="10.75" style="31" customWidth="1"/>
    <col min="5888" max="5888" width="8.625" style="31" customWidth="1"/>
    <col min="5889" max="5889" width="9" style="31" customWidth="1"/>
    <col min="5890" max="5890" width="13.375" style="31" customWidth="1"/>
    <col min="5891" max="5891" width="17.125" style="31" customWidth="1"/>
    <col min="5892" max="5892" width="13.25" style="31" customWidth="1"/>
    <col min="5893" max="5893" width="17.375" style="31" customWidth="1"/>
    <col min="5894" max="5894" width="13.125" style="31" customWidth="1"/>
    <col min="5895" max="5895" width="16.5" style="31" customWidth="1"/>
    <col min="5896" max="5896" width="13.25" style="31" customWidth="1"/>
    <col min="5897" max="5897" width="17.125" style="31" customWidth="1"/>
    <col min="5898" max="5898" width="91.875" style="31" customWidth="1"/>
    <col min="5899" max="5899" width="157.375" style="31" customWidth="1"/>
    <col min="5900" max="6140" width="9" style="31"/>
    <col min="6141" max="6141" width="8.875" style="31" customWidth="1"/>
    <col min="6142" max="6142" width="72.75" style="31" customWidth="1"/>
    <col min="6143" max="6143" width="10.75" style="31" customWidth="1"/>
    <col min="6144" max="6144" width="8.625" style="31" customWidth="1"/>
    <col min="6145" max="6145" width="9" style="31" customWidth="1"/>
    <col min="6146" max="6146" width="13.375" style="31" customWidth="1"/>
    <col min="6147" max="6147" width="17.125" style="31" customWidth="1"/>
    <col min="6148" max="6148" width="13.25" style="31" customWidth="1"/>
    <col min="6149" max="6149" width="17.375" style="31" customWidth="1"/>
    <col min="6150" max="6150" width="13.125" style="31" customWidth="1"/>
    <col min="6151" max="6151" width="16.5" style="31" customWidth="1"/>
    <col min="6152" max="6152" width="13.25" style="31" customWidth="1"/>
    <col min="6153" max="6153" width="17.125" style="31" customWidth="1"/>
    <col min="6154" max="6154" width="91.875" style="31" customWidth="1"/>
    <col min="6155" max="6155" width="157.375" style="31" customWidth="1"/>
    <col min="6156" max="6396" width="9" style="31"/>
    <col min="6397" max="6397" width="8.875" style="31" customWidth="1"/>
    <col min="6398" max="6398" width="72.75" style="31" customWidth="1"/>
    <col min="6399" max="6399" width="10.75" style="31" customWidth="1"/>
    <col min="6400" max="6400" width="8.625" style="31" customWidth="1"/>
    <col min="6401" max="6401" width="9" style="31" customWidth="1"/>
    <col min="6402" max="6402" width="13.375" style="31" customWidth="1"/>
    <col min="6403" max="6403" width="17.125" style="31" customWidth="1"/>
    <col min="6404" max="6404" width="13.25" style="31" customWidth="1"/>
    <col min="6405" max="6405" width="17.375" style="31" customWidth="1"/>
    <col min="6406" max="6406" width="13.125" style="31" customWidth="1"/>
    <col min="6407" max="6407" width="16.5" style="31" customWidth="1"/>
    <col min="6408" max="6408" width="13.25" style="31" customWidth="1"/>
    <col min="6409" max="6409" width="17.125" style="31" customWidth="1"/>
    <col min="6410" max="6410" width="91.875" style="31" customWidth="1"/>
    <col min="6411" max="6411" width="157.375" style="31" customWidth="1"/>
    <col min="6412" max="6652" width="9" style="31"/>
    <col min="6653" max="6653" width="8.875" style="31" customWidth="1"/>
    <col min="6654" max="6654" width="72.75" style="31" customWidth="1"/>
    <col min="6655" max="6655" width="10.75" style="31" customWidth="1"/>
    <col min="6656" max="6656" width="8.625" style="31" customWidth="1"/>
    <col min="6657" max="6657" width="9" style="31" customWidth="1"/>
    <col min="6658" max="6658" width="13.375" style="31" customWidth="1"/>
    <col min="6659" max="6659" width="17.125" style="31" customWidth="1"/>
    <col min="6660" max="6660" width="13.25" style="31" customWidth="1"/>
    <col min="6661" max="6661" width="17.375" style="31" customWidth="1"/>
    <col min="6662" max="6662" width="13.125" style="31" customWidth="1"/>
    <col min="6663" max="6663" width="16.5" style="31" customWidth="1"/>
    <col min="6664" max="6664" width="13.25" style="31" customWidth="1"/>
    <col min="6665" max="6665" width="17.125" style="31" customWidth="1"/>
    <col min="6666" max="6666" width="91.875" style="31" customWidth="1"/>
    <col min="6667" max="6667" width="157.375" style="31" customWidth="1"/>
    <col min="6668" max="6908" width="9" style="31"/>
    <col min="6909" max="6909" width="8.875" style="31" customWidth="1"/>
    <col min="6910" max="6910" width="72.75" style="31" customWidth="1"/>
    <col min="6911" max="6911" width="10.75" style="31" customWidth="1"/>
    <col min="6912" max="6912" width="8.625" style="31" customWidth="1"/>
    <col min="6913" max="6913" width="9" style="31" customWidth="1"/>
    <col min="6914" max="6914" width="13.375" style="31" customWidth="1"/>
    <col min="6915" max="6915" width="17.125" style="31" customWidth="1"/>
    <col min="6916" max="6916" width="13.25" style="31" customWidth="1"/>
    <col min="6917" max="6917" width="17.375" style="31" customWidth="1"/>
    <col min="6918" max="6918" width="13.125" style="31" customWidth="1"/>
    <col min="6919" max="6919" width="16.5" style="31" customWidth="1"/>
    <col min="6920" max="6920" width="13.25" style="31" customWidth="1"/>
    <col min="6921" max="6921" width="17.125" style="31" customWidth="1"/>
    <col min="6922" max="6922" width="91.875" style="31" customWidth="1"/>
    <col min="6923" max="6923" width="157.375" style="31" customWidth="1"/>
    <col min="6924" max="7164" width="9" style="31"/>
    <col min="7165" max="7165" width="8.875" style="31" customWidth="1"/>
    <col min="7166" max="7166" width="72.75" style="31" customWidth="1"/>
    <col min="7167" max="7167" width="10.75" style="31" customWidth="1"/>
    <col min="7168" max="7168" width="8.625" style="31" customWidth="1"/>
    <col min="7169" max="7169" width="9" style="31" customWidth="1"/>
    <col min="7170" max="7170" width="13.375" style="31" customWidth="1"/>
    <col min="7171" max="7171" width="17.125" style="31" customWidth="1"/>
    <col min="7172" max="7172" width="13.25" style="31" customWidth="1"/>
    <col min="7173" max="7173" width="17.375" style="31" customWidth="1"/>
    <col min="7174" max="7174" width="13.125" style="31" customWidth="1"/>
    <col min="7175" max="7175" width="16.5" style="31" customWidth="1"/>
    <col min="7176" max="7176" width="13.25" style="31" customWidth="1"/>
    <col min="7177" max="7177" width="17.125" style="31" customWidth="1"/>
    <col min="7178" max="7178" width="91.875" style="31" customWidth="1"/>
    <col min="7179" max="7179" width="157.375" style="31" customWidth="1"/>
    <col min="7180" max="7420" width="9" style="31"/>
    <col min="7421" max="7421" width="8.875" style="31" customWidth="1"/>
    <col min="7422" max="7422" width="72.75" style="31" customWidth="1"/>
    <col min="7423" max="7423" width="10.75" style="31" customWidth="1"/>
    <col min="7424" max="7424" width="8.625" style="31" customWidth="1"/>
    <col min="7425" max="7425" width="9" style="31" customWidth="1"/>
    <col min="7426" max="7426" width="13.375" style="31" customWidth="1"/>
    <col min="7427" max="7427" width="17.125" style="31" customWidth="1"/>
    <col min="7428" max="7428" width="13.25" style="31" customWidth="1"/>
    <col min="7429" max="7429" width="17.375" style="31" customWidth="1"/>
    <col min="7430" max="7430" width="13.125" style="31" customWidth="1"/>
    <col min="7431" max="7431" width="16.5" style="31" customWidth="1"/>
    <col min="7432" max="7432" width="13.25" style="31" customWidth="1"/>
    <col min="7433" max="7433" width="17.125" style="31" customWidth="1"/>
    <col min="7434" max="7434" width="91.875" style="31" customWidth="1"/>
    <col min="7435" max="7435" width="157.375" style="31" customWidth="1"/>
    <col min="7436" max="7676" width="9" style="31"/>
    <col min="7677" max="7677" width="8.875" style="31" customWidth="1"/>
    <col min="7678" max="7678" width="72.75" style="31" customWidth="1"/>
    <col min="7679" max="7679" width="10.75" style="31" customWidth="1"/>
    <col min="7680" max="7680" width="8.625" style="31" customWidth="1"/>
    <col min="7681" max="7681" width="9" style="31" customWidth="1"/>
    <col min="7682" max="7682" width="13.375" style="31" customWidth="1"/>
    <col min="7683" max="7683" width="17.125" style="31" customWidth="1"/>
    <col min="7684" max="7684" width="13.25" style="31" customWidth="1"/>
    <col min="7685" max="7685" width="17.375" style="31" customWidth="1"/>
    <col min="7686" max="7686" width="13.125" style="31" customWidth="1"/>
    <col min="7687" max="7687" width="16.5" style="31" customWidth="1"/>
    <col min="7688" max="7688" width="13.25" style="31" customWidth="1"/>
    <col min="7689" max="7689" width="17.125" style="31" customWidth="1"/>
    <col min="7690" max="7690" width="91.875" style="31" customWidth="1"/>
    <col min="7691" max="7691" width="157.375" style="31" customWidth="1"/>
    <col min="7692" max="7932" width="9" style="31"/>
    <col min="7933" max="7933" width="8.875" style="31" customWidth="1"/>
    <col min="7934" max="7934" width="72.75" style="31" customWidth="1"/>
    <col min="7935" max="7935" width="10.75" style="31" customWidth="1"/>
    <col min="7936" max="7936" width="8.625" style="31" customWidth="1"/>
    <col min="7937" max="7937" width="9" style="31" customWidth="1"/>
    <col min="7938" max="7938" width="13.375" style="31" customWidth="1"/>
    <col min="7939" max="7939" width="17.125" style="31" customWidth="1"/>
    <col min="7940" max="7940" width="13.25" style="31" customWidth="1"/>
    <col min="7941" max="7941" width="17.375" style="31" customWidth="1"/>
    <col min="7942" max="7942" width="13.125" style="31" customWidth="1"/>
    <col min="7943" max="7943" width="16.5" style="31" customWidth="1"/>
    <col min="7944" max="7944" width="13.25" style="31" customWidth="1"/>
    <col min="7945" max="7945" width="17.125" style="31" customWidth="1"/>
    <col min="7946" max="7946" width="91.875" style="31" customWidth="1"/>
    <col min="7947" max="7947" width="157.375" style="31" customWidth="1"/>
    <col min="7948" max="8188" width="9" style="31"/>
    <col min="8189" max="8189" width="8.875" style="31" customWidth="1"/>
    <col min="8190" max="8190" width="72.75" style="31" customWidth="1"/>
    <col min="8191" max="8191" width="10.75" style="31" customWidth="1"/>
    <col min="8192" max="8192" width="8.625" style="31" customWidth="1"/>
    <col min="8193" max="8193" width="9" style="31" customWidth="1"/>
    <col min="8194" max="8194" width="13.375" style="31" customWidth="1"/>
    <col min="8195" max="8195" width="17.125" style="31" customWidth="1"/>
    <col min="8196" max="8196" width="13.25" style="31" customWidth="1"/>
    <col min="8197" max="8197" width="17.375" style="31" customWidth="1"/>
    <col min="8198" max="8198" width="13.125" style="31" customWidth="1"/>
    <col min="8199" max="8199" width="16.5" style="31" customWidth="1"/>
    <col min="8200" max="8200" width="13.25" style="31" customWidth="1"/>
    <col min="8201" max="8201" width="17.125" style="31" customWidth="1"/>
    <col min="8202" max="8202" width="91.875" style="31" customWidth="1"/>
    <col min="8203" max="8203" width="157.375" style="31" customWidth="1"/>
    <col min="8204" max="8444" width="9" style="31"/>
    <col min="8445" max="8445" width="8.875" style="31" customWidth="1"/>
    <col min="8446" max="8446" width="72.75" style="31" customWidth="1"/>
    <col min="8447" max="8447" width="10.75" style="31" customWidth="1"/>
    <col min="8448" max="8448" width="8.625" style="31" customWidth="1"/>
    <col min="8449" max="8449" width="9" style="31" customWidth="1"/>
    <col min="8450" max="8450" width="13.375" style="31" customWidth="1"/>
    <col min="8451" max="8451" width="17.125" style="31" customWidth="1"/>
    <col min="8452" max="8452" width="13.25" style="31" customWidth="1"/>
    <col min="8453" max="8453" width="17.375" style="31" customWidth="1"/>
    <col min="8454" max="8454" width="13.125" style="31" customWidth="1"/>
    <col min="8455" max="8455" width="16.5" style="31" customWidth="1"/>
    <col min="8456" max="8456" width="13.25" style="31" customWidth="1"/>
    <col min="8457" max="8457" width="17.125" style="31" customWidth="1"/>
    <col min="8458" max="8458" width="91.875" style="31" customWidth="1"/>
    <col min="8459" max="8459" width="157.375" style="31" customWidth="1"/>
    <col min="8460" max="8700" width="9" style="31"/>
    <col min="8701" max="8701" width="8.875" style="31" customWidth="1"/>
    <col min="8702" max="8702" width="72.75" style="31" customWidth="1"/>
    <col min="8703" max="8703" width="10.75" style="31" customWidth="1"/>
    <col min="8704" max="8704" width="8.625" style="31" customWidth="1"/>
    <col min="8705" max="8705" width="9" style="31" customWidth="1"/>
    <col min="8706" max="8706" width="13.375" style="31" customWidth="1"/>
    <col min="8707" max="8707" width="17.125" style="31" customWidth="1"/>
    <col min="8708" max="8708" width="13.25" style="31" customWidth="1"/>
    <col min="8709" max="8709" width="17.375" style="31" customWidth="1"/>
    <col min="8710" max="8710" width="13.125" style="31" customWidth="1"/>
    <col min="8711" max="8711" width="16.5" style="31" customWidth="1"/>
    <col min="8712" max="8712" width="13.25" style="31" customWidth="1"/>
    <col min="8713" max="8713" width="17.125" style="31" customWidth="1"/>
    <col min="8714" max="8714" width="91.875" style="31" customWidth="1"/>
    <col min="8715" max="8715" width="157.375" style="31" customWidth="1"/>
    <col min="8716" max="8956" width="9" style="31"/>
    <col min="8957" max="8957" width="8.875" style="31" customWidth="1"/>
    <col min="8958" max="8958" width="72.75" style="31" customWidth="1"/>
    <col min="8959" max="8959" width="10.75" style="31" customWidth="1"/>
    <col min="8960" max="8960" width="8.625" style="31" customWidth="1"/>
    <col min="8961" max="8961" width="9" style="31" customWidth="1"/>
    <col min="8962" max="8962" width="13.375" style="31" customWidth="1"/>
    <col min="8963" max="8963" width="17.125" style="31" customWidth="1"/>
    <col min="8964" max="8964" width="13.25" style="31" customWidth="1"/>
    <col min="8965" max="8965" width="17.375" style="31" customWidth="1"/>
    <col min="8966" max="8966" width="13.125" style="31" customWidth="1"/>
    <col min="8967" max="8967" width="16.5" style="31" customWidth="1"/>
    <col min="8968" max="8968" width="13.25" style="31" customWidth="1"/>
    <col min="8969" max="8969" width="17.125" style="31" customWidth="1"/>
    <col min="8970" max="8970" width="91.875" style="31" customWidth="1"/>
    <col min="8971" max="8971" width="157.375" style="31" customWidth="1"/>
    <col min="8972" max="9212" width="9" style="31"/>
    <col min="9213" max="9213" width="8.875" style="31" customWidth="1"/>
    <col min="9214" max="9214" width="72.75" style="31" customWidth="1"/>
    <col min="9215" max="9215" width="10.75" style="31" customWidth="1"/>
    <col min="9216" max="9216" width="8.625" style="31" customWidth="1"/>
    <col min="9217" max="9217" width="9" style="31" customWidth="1"/>
    <col min="9218" max="9218" width="13.375" style="31" customWidth="1"/>
    <col min="9219" max="9219" width="17.125" style="31" customWidth="1"/>
    <col min="9220" max="9220" width="13.25" style="31" customWidth="1"/>
    <col min="9221" max="9221" width="17.375" style="31" customWidth="1"/>
    <col min="9222" max="9222" width="13.125" style="31" customWidth="1"/>
    <col min="9223" max="9223" width="16.5" style="31" customWidth="1"/>
    <col min="9224" max="9224" width="13.25" style="31" customWidth="1"/>
    <col min="9225" max="9225" width="17.125" style="31" customWidth="1"/>
    <col min="9226" max="9226" width="91.875" style="31" customWidth="1"/>
    <col min="9227" max="9227" width="157.375" style="31" customWidth="1"/>
    <col min="9228" max="9468" width="9" style="31"/>
    <col min="9469" max="9469" width="8.875" style="31" customWidth="1"/>
    <col min="9470" max="9470" width="72.75" style="31" customWidth="1"/>
    <col min="9471" max="9471" width="10.75" style="31" customWidth="1"/>
    <col min="9472" max="9472" width="8.625" style="31" customWidth="1"/>
    <col min="9473" max="9473" width="9" style="31" customWidth="1"/>
    <col min="9474" max="9474" width="13.375" style="31" customWidth="1"/>
    <col min="9475" max="9475" width="17.125" style="31" customWidth="1"/>
    <col min="9476" max="9476" width="13.25" style="31" customWidth="1"/>
    <col min="9477" max="9477" width="17.375" style="31" customWidth="1"/>
    <col min="9478" max="9478" width="13.125" style="31" customWidth="1"/>
    <col min="9479" max="9479" width="16.5" style="31" customWidth="1"/>
    <col min="9480" max="9480" width="13.25" style="31" customWidth="1"/>
    <col min="9481" max="9481" width="17.125" style="31" customWidth="1"/>
    <col min="9482" max="9482" width="91.875" style="31" customWidth="1"/>
    <col min="9483" max="9483" width="157.375" style="31" customWidth="1"/>
    <col min="9484" max="9724" width="9" style="31"/>
    <col min="9725" max="9725" width="8.875" style="31" customWidth="1"/>
    <col min="9726" max="9726" width="72.75" style="31" customWidth="1"/>
    <col min="9727" max="9727" width="10.75" style="31" customWidth="1"/>
    <col min="9728" max="9728" width="8.625" style="31" customWidth="1"/>
    <col min="9729" max="9729" width="9" style="31" customWidth="1"/>
    <col min="9730" max="9730" width="13.375" style="31" customWidth="1"/>
    <col min="9731" max="9731" width="17.125" style="31" customWidth="1"/>
    <col min="9732" max="9732" width="13.25" style="31" customWidth="1"/>
    <col min="9733" max="9733" width="17.375" style="31" customWidth="1"/>
    <col min="9734" max="9734" width="13.125" style="31" customWidth="1"/>
    <col min="9735" max="9735" width="16.5" style="31" customWidth="1"/>
    <col min="9736" max="9736" width="13.25" style="31" customWidth="1"/>
    <col min="9737" max="9737" width="17.125" style="31" customWidth="1"/>
    <col min="9738" max="9738" width="91.875" style="31" customWidth="1"/>
    <col min="9739" max="9739" width="157.375" style="31" customWidth="1"/>
    <col min="9740" max="9980" width="9" style="31"/>
    <col min="9981" max="9981" width="8.875" style="31" customWidth="1"/>
    <col min="9982" max="9982" width="72.75" style="31" customWidth="1"/>
    <col min="9983" max="9983" width="10.75" style="31" customWidth="1"/>
    <col min="9984" max="9984" width="8.625" style="31" customWidth="1"/>
    <col min="9985" max="9985" width="9" style="31" customWidth="1"/>
    <col min="9986" max="9986" width="13.375" style="31" customWidth="1"/>
    <col min="9987" max="9987" width="17.125" style="31" customWidth="1"/>
    <col min="9988" max="9988" width="13.25" style="31" customWidth="1"/>
    <col min="9989" max="9989" width="17.375" style="31" customWidth="1"/>
    <col min="9990" max="9990" width="13.125" style="31" customWidth="1"/>
    <col min="9991" max="9991" width="16.5" style="31" customWidth="1"/>
    <col min="9992" max="9992" width="13.25" style="31" customWidth="1"/>
    <col min="9993" max="9993" width="17.125" style="31" customWidth="1"/>
    <col min="9994" max="9994" width="91.875" style="31" customWidth="1"/>
    <col min="9995" max="9995" width="157.375" style="31" customWidth="1"/>
    <col min="9996" max="10236" width="9" style="31"/>
    <col min="10237" max="10237" width="8.875" style="31" customWidth="1"/>
    <col min="10238" max="10238" width="72.75" style="31" customWidth="1"/>
    <col min="10239" max="10239" width="10.75" style="31" customWidth="1"/>
    <col min="10240" max="10240" width="8.625" style="31" customWidth="1"/>
    <col min="10241" max="10241" width="9" style="31" customWidth="1"/>
    <col min="10242" max="10242" width="13.375" style="31" customWidth="1"/>
    <col min="10243" max="10243" width="17.125" style="31" customWidth="1"/>
    <col min="10244" max="10244" width="13.25" style="31" customWidth="1"/>
    <col min="10245" max="10245" width="17.375" style="31" customWidth="1"/>
    <col min="10246" max="10246" width="13.125" style="31" customWidth="1"/>
    <col min="10247" max="10247" width="16.5" style="31" customWidth="1"/>
    <col min="10248" max="10248" width="13.25" style="31" customWidth="1"/>
    <col min="10249" max="10249" width="17.125" style="31" customWidth="1"/>
    <col min="10250" max="10250" width="91.875" style="31" customWidth="1"/>
    <col min="10251" max="10251" width="157.375" style="31" customWidth="1"/>
    <col min="10252" max="10492" width="9" style="31"/>
    <col min="10493" max="10493" width="8.875" style="31" customWidth="1"/>
    <col min="10494" max="10494" width="72.75" style="31" customWidth="1"/>
    <col min="10495" max="10495" width="10.75" style="31" customWidth="1"/>
    <col min="10496" max="10496" width="8.625" style="31" customWidth="1"/>
    <col min="10497" max="10497" width="9" style="31" customWidth="1"/>
    <col min="10498" max="10498" width="13.375" style="31" customWidth="1"/>
    <col min="10499" max="10499" width="17.125" style="31" customWidth="1"/>
    <col min="10500" max="10500" width="13.25" style="31" customWidth="1"/>
    <col min="10501" max="10501" width="17.375" style="31" customWidth="1"/>
    <col min="10502" max="10502" width="13.125" style="31" customWidth="1"/>
    <col min="10503" max="10503" width="16.5" style="31" customWidth="1"/>
    <col min="10504" max="10504" width="13.25" style="31" customWidth="1"/>
    <col min="10505" max="10505" width="17.125" style="31" customWidth="1"/>
    <col min="10506" max="10506" width="91.875" style="31" customWidth="1"/>
    <col min="10507" max="10507" width="157.375" style="31" customWidth="1"/>
    <col min="10508" max="10748" width="9" style="31"/>
    <col min="10749" max="10749" width="8.875" style="31" customWidth="1"/>
    <col min="10750" max="10750" width="72.75" style="31" customWidth="1"/>
    <col min="10751" max="10751" width="10.75" style="31" customWidth="1"/>
    <col min="10752" max="10752" width="8.625" style="31" customWidth="1"/>
    <col min="10753" max="10753" width="9" style="31" customWidth="1"/>
    <col min="10754" max="10754" width="13.375" style="31" customWidth="1"/>
    <col min="10755" max="10755" width="17.125" style="31" customWidth="1"/>
    <col min="10756" max="10756" width="13.25" style="31" customWidth="1"/>
    <col min="10757" max="10757" width="17.375" style="31" customWidth="1"/>
    <col min="10758" max="10758" width="13.125" style="31" customWidth="1"/>
    <col min="10759" max="10759" width="16.5" style="31" customWidth="1"/>
    <col min="10760" max="10760" width="13.25" style="31" customWidth="1"/>
    <col min="10761" max="10761" width="17.125" style="31" customWidth="1"/>
    <col min="10762" max="10762" width="91.875" style="31" customWidth="1"/>
    <col min="10763" max="10763" width="157.375" style="31" customWidth="1"/>
    <col min="10764" max="11004" width="9" style="31"/>
    <col min="11005" max="11005" width="8.875" style="31" customWidth="1"/>
    <col min="11006" max="11006" width="72.75" style="31" customWidth="1"/>
    <col min="11007" max="11007" width="10.75" style="31" customWidth="1"/>
    <col min="11008" max="11008" width="8.625" style="31" customWidth="1"/>
    <col min="11009" max="11009" width="9" style="31" customWidth="1"/>
    <col min="11010" max="11010" width="13.375" style="31" customWidth="1"/>
    <col min="11011" max="11011" width="17.125" style="31" customWidth="1"/>
    <col min="11012" max="11012" width="13.25" style="31" customWidth="1"/>
    <col min="11013" max="11013" width="17.375" style="31" customWidth="1"/>
    <col min="11014" max="11014" width="13.125" style="31" customWidth="1"/>
    <col min="11015" max="11015" width="16.5" style="31" customWidth="1"/>
    <col min="11016" max="11016" width="13.25" style="31" customWidth="1"/>
    <col min="11017" max="11017" width="17.125" style="31" customWidth="1"/>
    <col min="11018" max="11018" width="91.875" style="31" customWidth="1"/>
    <col min="11019" max="11019" width="157.375" style="31" customWidth="1"/>
    <col min="11020" max="11260" width="9" style="31"/>
    <col min="11261" max="11261" width="8.875" style="31" customWidth="1"/>
    <col min="11262" max="11262" width="72.75" style="31" customWidth="1"/>
    <col min="11263" max="11263" width="10.75" style="31" customWidth="1"/>
    <col min="11264" max="11264" width="8.625" style="31" customWidth="1"/>
    <col min="11265" max="11265" width="9" style="31" customWidth="1"/>
    <col min="11266" max="11266" width="13.375" style="31" customWidth="1"/>
    <col min="11267" max="11267" width="17.125" style="31" customWidth="1"/>
    <col min="11268" max="11268" width="13.25" style="31" customWidth="1"/>
    <col min="11269" max="11269" width="17.375" style="31" customWidth="1"/>
    <col min="11270" max="11270" width="13.125" style="31" customWidth="1"/>
    <col min="11271" max="11271" width="16.5" style="31" customWidth="1"/>
    <col min="11272" max="11272" width="13.25" style="31" customWidth="1"/>
    <col min="11273" max="11273" width="17.125" style="31" customWidth="1"/>
    <col min="11274" max="11274" width="91.875" style="31" customWidth="1"/>
    <col min="11275" max="11275" width="157.375" style="31" customWidth="1"/>
    <col min="11276" max="11516" width="9" style="31"/>
    <col min="11517" max="11517" width="8.875" style="31" customWidth="1"/>
    <col min="11518" max="11518" width="72.75" style="31" customWidth="1"/>
    <col min="11519" max="11519" width="10.75" style="31" customWidth="1"/>
    <col min="11520" max="11520" width="8.625" style="31" customWidth="1"/>
    <col min="11521" max="11521" width="9" style="31" customWidth="1"/>
    <col min="11522" max="11522" width="13.375" style="31" customWidth="1"/>
    <col min="11523" max="11523" width="17.125" style="31" customWidth="1"/>
    <col min="11524" max="11524" width="13.25" style="31" customWidth="1"/>
    <col min="11525" max="11525" width="17.375" style="31" customWidth="1"/>
    <col min="11526" max="11526" width="13.125" style="31" customWidth="1"/>
    <col min="11527" max="11527" width="16.5" style="31" customWidth="1"/>
    <col min="11528" max="11528" width="13.25" style="31" customWidth="1"/>
    <col min="11529" max="11529" width="17.125" style="31" customWidth="1"/>
    <col min="11530" max="11530" width="91.875" style="31" customWidth="1"/>
    <col min="11531" max="11531" width="157.375" style="31" customWidth="1"/>
    <col min="11532" max="11772" width="9" style="31"/>
    <col min="11773" max="11773" width="8.875" style="31" customWidth="1"/>
    <col min="11774" max="11774" width="72.75" style="31" customWidth="1"/>
    <col min="11775" max="11775" width="10.75" style="31" customWidth="1"/>
    <col min="11776" max="11776" width="8.625" style="31" customWidth="1"/>
    <col min="11777" max="11777" width="9" style="31" customWidth="1"/>
    <col min="11778" max="11778" width="13.375" style="31" customWidth="1"/>
    <col min="11779" max="11779" width="17.125" style="31" customWidth="1"/>
    <col min="11780" max="11780" width="13.25" style="31" customWidth="1"/>
    <col min="11781" max="11781" width="17.375" style="31" customWidth="1"/>
    <col min="11782" max="11782" width="13.125" style="31" customWidth="1"/>
    <col min="11783" max="11783" width="16.5" style="31" customWidth="1"/>
    <col min="11784" max="11784" width="13.25" style="31" customWidth="1"/>
    <col min="11785" max="11785" width="17.125" style="31" customWidth="1"/>
    <col min="11786" max="11786" width="91.875" style="31" customWidth="1"/>
    <col min="11787" max="11787" width="157.375" style="31" customWidth="1"/>
    <col min="11788" max="12028" width="9" style="31"/>
    <col min="12029" max="12029" width="8.875" style="31" customWidth="1"/>
    <col min="12030" max="12030" width="72.75" style="31" customWidth="1"/>
    <col min="12031" max="12031" width="10.75" style="31" customWidth="1"/>
    <col min="12032" max="12032" width="8.625" style="31" customWidth="1"/>
    <col min="12033" max="12033" width="9" style="31" customWidth="1"/>
    <col min="12034" max="12034" width="13.375" style="31" customWidth="1"/>
    <col min="12035" max="12035" width="17.125" style="31" customWidth="1"/>
    <col min="12036" max="12036" width="13.25" style="31" customWidth="1"/>
    <col min="12037" max="12037" width="17.375" style="31" customWidth="1"/>
    <col min="12038" max="12038" width="13.125" style="31" customWidth="1"/>
    <col min="12039" max="12039" width="16.5" style="31" customWidth="1"/>
    <col min="12040" max="12040" width="13.25" style="31" customWidth="1"/>
    <col min="12041" max="12041" width="17.125" style="31" customWidth="1"/>
    <col min="12042" max="12042" width="91.875" style="31" customWidth="1"/>
    <col min="12043" max="12043" width="157.375" style="31" customWidth="1"/>
    <col min="12044" max="12284" width="9" style="31"/>
    <col min="12285" max="12285" width="8.875" style="31" customWidth="1"/>
    <col min="12286" max="12286" width="72.75" style="31" customWidth="1"/>
    <col min="12287" max="12287" width="10.75" style="31" customWidth="1"/>
    <col min="12288" max="12288" width="8.625" style="31" customWidth="1"/>
    <col min="12289" max="12289" width="9" style="31" customWidth="1"/>
    <col min="12290" max="12290" width="13.375" style="31" customWidth="1"/>
    <col min="12291" max="12291" width="17.125" style="31" customWidth="1"/>
    <col min="12292" max="12292" width="13.25" style="31" customWidth="1"/>
    <col min="12293" max="12293" width="17.375" style="31" customWidth="1"/>
    <col min="12294" max="12294" width="13.125" style="31" customWidth="1"/>
    <col min="12295" max="12295" width="16.5" style="31" customWidth="1"/>
    <col min="12296" max="12296" width="13.25" style="31" customWidth="1"/>
    <col min="12297" max="12297" width="17.125" style="31" customWidth="1"/>
    <col min="12298" max="12298" width="91.875" style="31" customWidth="1"/>
    <col min="12299" max="12299" width="157.375" style="31" customWidth="1"/>
    <col min="12300" max="12540" width="9" style="31"/>
    <col min="12541" max="12541" width="8.875" style="31" customWidth="1"/>
    <col min="12542" max="12542" width="72.75" style="31" customWidth="1"/>
    <col min="12543" max="12543" width="10.75" style="31" customWidth="1"/>
    <col min="12544" max="12544" width="8.625" style="31" customWidth="1"/>
    <col min="12545" max="12545" width="9" style="31" customWidth="1"/>
    <col min="12546" max="12546" width="13.375" style="31" customWidth="1"/>
    <col min="12547" max="12547" width="17.125" style="31" customWidth="1"/>
    <col min="12548" max="12548" width="13.25" style="31" customWidth="1"/>
    <col min="12549" max="12549" width="17.375" style="31" customWidth="1"/>
    <col min="12550" max="12550" width="13.125" style="31" customWidth="1"/>
    <col min="12551" max="12551" width="16.5" style="31" customWidth="1"/>
    <col min="12552" max="12552" width="13.25" style="31" customWidth="1"/>
    <col min="12553" max="12553" width="17.125" style="31" customWidth="1"/>
    <col min="12554" max="12554" width="91.875" style="31" customWidth="1"/>
    <col min="12555" max="12555" width="157.375" style="31" customWidth="1"/>
    <col min="12556" max="12796" width="9" style="31"/>
    <col min="12797" max="12797" width="8.875" style="31" customWidth="1"/>
    <col min="12798" max="12798" width="72.75" style="31" customWidth="1"/>
    <col min="12799" max="12799" width="10.75" style="31" customWidth="1"/>
    <col min="12800" max="12800" width="8.625" style="31" customWidth="1"/>
    <col min="12801" max="12801" width="9" style="31" customWidth="1"/>
    <col min="12802" max="12802" width="13.375" style="31" customWidth="1"/>
    <col min="12803" max="12803" width="17.125" style="31" customWidth="1"/>
    <col min="12804" max="12804" width="13.25" style="31" customWidth="1"/>
    <col min="12805" max="12805" width="17.375" style="31" customWidth="1"/>
    <col min="12806" max="12806" width="13.125" style="31" customWidth="1"/>
    <col min="12807" max="12807" width="16.5" style="31" customWidth="1"/>
    <col min="12808" max="12808" width="13.25" style="31" customWidth="1"/>
    <col min="12809" max="12809" width="17.125" style="31" customWidth="1"/>
    <col min="12810" max="12810" width="91.875" style="31" customWidth="1"/>
    <col min="12811" max="12811" width="157.375" style="31" customWidth="1"/>
    <col min="12812" max="13052" width="9" style="31"/>
    <col min="13053" max="13053" width="8.875" style="31" customWidth="1"/>
    <col min="13054" max="13054" width="72.75" style="31" customWidth="1"/>
    <col min="13055" max="13055" width="10.75" style="31" customWidth="1"/>
    <col min="13056" max="13056" width="8.625" style="31" customWidth="1"/>
    <col min="13057" max="13057" width="9" style="31" customWidth="1"/>
    <col min="13058" max="13058" width="13.375" style="31" customWidth="1"/>
    <col min="13059" max="13059" width="17.125" style="31" customWidth="1"/>
    <col min="13060" max="13060" width="13.25" style="31" customWidth="1"/>
    <col min="13061" max="13061" width="17.375" style="31" customWidth="1"/>
    <col min="13062" max="13062" width="13.125" style="31" customWidth="1"/>
    <col min="13063" max="13063" width="16.5" style="31" customWidth="1"/>
    <col min="13064" max="13064" width="13.25" style="31" customWidth="1"/>
    <col min="13065" max="13065" width="17.125" style="31" customWidth="1"/>
    <col min="13066" max="13066" width="91.875" style="31" customWidth="1"/>
    <col min="13067" max="13067" width="157.375" style="31" customWidth="1"/>
    <col min="13068" max="13308" width="9" style="31"/>
    <col min="13309" max="13309" width="8.875" style="31" customWidth="1"/>
    <col min="13310" max="13310" width="72.75" style="31" customWidth="1"/>
    <col min="13311" max="13311" width="10.75" style="31" customWidth="1"/>
    <col min="13312" max="13312" width="8.625" style="31" customWidth="1"/>
    <col min="13313" max="13313" width="9" style="31" customWidth="1"/>
    <col min="13314" max="13314" width="13.375" style="31" customWidth="1"/>
    <col min="13315" max="13315" width="17.125" style="31" customWidth="1"/>
    <col min="13316" max="13316" width="13.25" style="31" customWidth="1"/>
    <col min="13317" max="13317" width="17.375" style="31" customWidth="1"/>
    <col min="13318" max="13318" width="13.125" style="31" customWidth="1"/>
    <col min="13319" max="13319" width="16.5" style="31" customWidth="1"/>
    <col min="13320" max="13320" width="13.25" style="31" customWidth="1"/>
    <col min="13321" max="13321" width="17.125" style="31" customWidth="1"/>
    <col min="13322" max="13322" width="91.875" style="31" customWidth="1"/>
    <col min="13323" max="13323" width="157.375" style="31" customWidth="1"/>
    <col min="13324" max="13564" width="9" style="31"/>
    <col min="13565" max="13565" width="8.875" style="31" customWidth="1"/>
    <col min="13566" max="13566" width="72.75" style="31" customWidth="1"/>
    <col min="13567" max="13567" width="10.75" style="31" customWidth="1"/>
    <col min="13568" max="13568" width="8.625" style="31" customWidth="1"/>
    <col min="13569" max="13569" width="9" style="31" customWidth="1"/>
    <col min="13570" max="13570" width="13.375" style="31" customWidth="1"/>
    <col min="13571" max="13571" width="17.125" style="31" customWidth="1"/>
    <col min="13572" max="13572" width="13.25" style="31" customWidth="1"/>
    <col min="13573" max="13573" width="17.375" style="31" customWidth="1"/>
    <col min="13574" max="13574" width="13.125" style="31" customWidth="1"/>
    <col min="13575" max="13575" width="16.5" style="31" customWidth="1"/>
    <col min="13576" max="13576" width="13.25" style="31" customWidth="1"/>
    <col min="13577" max="13577" width="17.125" style="31" customWidth="1"/>
    <col min="13578" max="13578" width="91.875" style="31" customWidth="1"/>
    <col min="13579" max="13579" width="157.375" style="31" customWidth="1"/>
    <col min="13580" max="13820" width="9" style="31"/>
    <col min="13821" max="13821" width="8.875" style="31" customWidth="1"/>
    <col min="13822" max="13822" width="72.75" style="31" customWidth="1"/>
    <col min="13823" max="13823" width="10.75" style="31" customWidth="1"/>
    <col min="13824" max="13824" width="8.625" style="31" customWidth="1"/>
    <col min="13825" max="13825" width="9" style="31" customWidth="1"/>
    <col min="13826" max="13826" width="13.375" style="31" customWidth="1"/>
    <col min="13827" max="13827" width="17.125" style="31" customWidth="1"/>
    <col min="13828" max="13828" width="13.25" style="31" customWidth="1"/>
    <col min="13829" max="13829" width="17.375" style="31" customWidth="1"/>
    <col min="13830" max="13830" width="13.125" style="31" customWidth="1"/>
    <col min="13831" max="13831" width="16.5" style="31" customWidth="1"/>
    <col min="13832" max="13832" width="13.25" style="31" customWidth="1"/>
    <col min="13833" max="13833" width="17.125" style="31" customWidth="1"/>
    <col min="13834" max="13834" width="91.875" style="31" customWidth="1"/>
    <col min="13835" max="13835" width="157.375" style="31" customWidth="1"/>
    <col min="13836" max="14076" width="9" style="31"/>
    <col min="14077" max="14077" width="8.875" style="31" customWidth="1"/>
    <col min="14078" max="14078" width="72.75" style="31" customWidth="1"/>
    <col min="14079" max="14079" width="10.75" style="31" customWidth="1"/>
    <col min="14080" max="14080" width="8.625" style="31" customWidth="1"/>
    <col min="14081" max="14081" width="9" style="31" customWidth="1"/>
    <col min="14082" max="14082" width="13.375" style="31" customWidth="1"/>
    <col min="14083" max="14083" width="17.125" style="31" customWidth="1"/>
    <col min="14084" max="14084" width="13.25" style="31" customWidth="1"/>
    <col min="14085" max="14085" width="17.375" style="31" customWidth="1"/>
    <col min="14086" max="14086" width="13.125" style="31" customWidth="1"/>
    <col min="14087" max="14087" width="16.5" style="31" customWidth="1"/>
    <col min="14088" max="14088" width="13.25" style="31" customWidth="1"/>
    <col min="14089" max="14089" width="17.125" style="31" customWidth="1"/>
    <col min="14090" max="14090" width="91.875" style="31" customWidth="1"/>
    <col min="14091" max="14091" width="157.375" style="31" customWidth="1"/>
    <col min="14092" max="14332" width="9" style="31"/>
    <col min="14333" max="14333" width="8.875" style="31" customWidth="1"/>
    <col min="14334" max="14334" width="72.75" style="31" customWidth="1"/>
    <col min="14335" max="14335" width="10.75" style="31" customWidth="1"/>
    <col min="14336" max="14336" width="8.625" style="31" customWidth="1"/>
    <col min="14337" max="14337" width="9" style="31" customWidth="1"/>
    <col min="14338" max="14338" width="13.375" style="31" customWidth="1"/>
    <col min="14339" max="14339" width="17.125" style="31" customWidth="1"/>
    <col min="14340" max="14340" width="13.25" style="31" customWidth="1"/>
    <col min="14341" max="14341" width="17.375" style="31" customWidth="1"/>
    <col min="14342" max="14342" width="13.125" style="31" customWidth="1"/>
    <col min="14343" max="14343" width="16.5" style="31" customWidth="1"/>
    <col min="14344" max="14344" width="13.25" style="31" customWidth="1"/>
    <col min="14345" max="14345" width="17.125" style="31" customWidth="1"/>
    <col min="14346" max="14346" width="91.875" style="31" customWidth="1"/>
    <col min="14347" max="14347" width="157.375" style="31" customWidth="1"/>
    <col min="14348" max="14588" width="9" style="31"/>
    <col min="14589" max="14589" width="8.875" style="31" customWidth="1"/>
    <col min="14590" max="14590" width="72.75" style="31" customWidth="1"/>
    <col min="14591" max="14591" width="10.75" style="31" customWidth="1"/>
    <col min="14592" max="14592" width="8.625" style="31" customWidth="1"/>
    <col min="14593" max="14593" width="9" style="31" customWidth="1"/>
    <col min="14594" max="14594" width="13.375" style="31" customWidth="1"/>
    <col min="14595" max="14595" width="17.125" style="31" customWidth="1"/>
    <col min="14596" max="14596" width="13.25" style="31" customWidth="1"/>
    <col min="14597" max="14597" width="17.375" style="31" customWidth="1"/>
    <col min="14598" max="14598" width="13.125" style="31" customWidth="1"/>
    <col min="14599" max="14599" width="16.5" style="31" customWidth="1"/>
    <col min="14600" max="14600" width="13.25" style="31" customWidth="1"/>
    <col min="14601" max="14601" width="17.125" style="31" customWidth="1"/>
    <col min="14602" max="14602" width="91.875" style="31" customWidth="1"/>
    <col min="14603" max="14603" width="157.375" style="31" customWidth="1"/>
    <col min="14604" max="14844" width="9" style="31"/>
    <col min="14845" max="14845" width="8.875" style="31" customWidth="1"/>
    <col min="14846" max="14846" width="72.75" style="31" customWidth="1"/>
    <col min="14847" max="14847" width="10.75" style="31" customWidth="1"/>
    <col min="14848" max="14848" width="8.625" style="31" customWidth="1"/>
    <col min="14849" max="14849" width="9" style="31" customWidth="1"/>
    <col min="14850" max="14850" width="13.375" style="31" customWidth="1"/>
    <col min="14851" max="14851" width="17.125" style="31" customWidth="1"/>
    <col min="14852" max="14852" width="13.25" style="31" customWidth="1"/>
    <col min="14853" max="14853" width="17.375" style="31" customWidth="1"/>
    <col min="14854" max="14854" width="13.125" style="31" customWidth="1"/>
    <col min="14855" max="14855" width="16.5" style="31" customWidth="1"/>
    <col min="14856" max="14856" width="13.25" style="31" customWidth="1"/>
    <col min="14857" max="14857" width="17.125" style="31" customWidth="1"/>
    <col min="14858" max="14858" width="91.875" style="31" customWidth="1"/>
    <col min="14859" max="14859" width="157.375" style="31" customWidth="1"/>
    <col min="14860" max="15100" width="9" style="31"/>
    <col min="15101" max="15101" width="8.875" style="31" customWidth="1"/>
    <col min="15102" max="15102" width="72.75" style="31" customWidth="1"/>
    <col min="15103" max="15103" width="10.75" style="31" customWidth="1"/>
    <col min="15104" max="15104" width="8.625" style="31" customWidth="1"/>
    <col min="15105" max="15105" width="9" style="31" customWidth="1"/>
    <col min="15106" max="15106" width="13.375" style="31" customWidth="1"/>
    <col min="15107" max="15107" width="17.125" style="31" customWidth="1"/>
    <col min="15108" max="15108" width="13.25" style="31" customWidth="1"/>
    <col min="15109" max="15109" width="17.375" style="31" customWidth="1"/>
    <col min="15110" max="15110" width="13.125" style="31" customWidth="1"/>
    <col min="15111" max="15111" width="16.5" style="31" customWidth="1"/>
    <col min="15112" max="15112" width="13.25" style="31" customWidth="1"/>
    <col min="15113" max="15113" width="17.125" style="31" customWidth="1"/>
    <col min="15114" max="15114" width="91.875" style="31" customWidth="1"/>
    <col min="15115" max="15115" width="157.375" style="31" customWidth="1"/>
    <col min="15116" max="15356" width="9" style="31"/>
    <col min="15357" max="15357" width="8.875" style="31" customWidth="1"/>
    <col min="15358" max="15358" width="72.75" style="31" customWidth="1"/>
    <col min="15359" max="15359" width="10.75" style="31" customWidth="1"/>
    <col min="15360" max="15360" width="8.625" style="31" customWidth="1"/>
    <col min="15361" max="15361" width="9" style="31" customWidth="1"/>
    <col min="15362" max="15362" width="13.375" style="31" customWidth="1"/>
    <col min="15363" max="15363" width="17.125" style="31" customWidth="1"/>
    <col min="15364" max="15364" width="13.25" style="31" customWidth="1"/>
    <col min="15365" max="15365" width="17.375" style="31" customWidth="1"/>
    <col min="15366" max="15366" width="13.125" style="31" customWidth="1"/>
    <col min="15367" max="15367" width="16.5" style="31" customWidth="1"/>
    <col min="15368" max="15368" width="13.25" style="31" customWidth="1"/>
    <col min="15369" max="15369" width="17.125" style="31" customWidth="1"/>
    <col min="15370" max="15370" width="91.875" style="31" customWidth="1"/>
    <col min="15371" max="15371" width="157.375" style="31" customWidth="1"/>
    <col min="15372" max="15612" width="9" style="31"/>
    <col min="15613" max="15613" width="8.875" style="31" customWidth="1"/>
    <col min="15614" max="15614" width="72.75" style="31" customWidth="1"/>
    <col min="15615" max="15615" width="10.75" style="31" customWidth="1"/>
    <col min="15616" max="15616" width="8.625" style="31" customWidth="1"/>
    <col min="15617" max="15617" width="9" style="31" customWidth="1"/>
    <col min="15618" max="15618" width="13.375" style="31" customWidth="1"/>
    <col min="15619" max="15619" width="17.125" style="31" customWidth="1"/>
    <col min="15620" max="15620" width="13.25" style="31" customWidth="1"/>
    <col min="15621" max="15621" width="17.375" style="31" customWidth="1"/>
    <col min="15622" max="15622" width="13.125" style="31" customWidth="1"/>
    <col min="15623" max="15623" width="16.5" style="31" customWidth="1"/>
    <col min="15624" max="15624" width="13.25" style="31" customWidth="1"/>
    <col min="15625" max="15625" width="17.125" style="31" customWidth="1"/>
    <col min="15626" max="15626" width="91.875" style="31" customWidth="1"/>
    <col min="15627" max="15627" width="157.375" style="31" customWidth="1"/>
    <col min="15628" max="15868" width="9" style="31"/>
    <col min="15869" max="15869" width="8.875" style="31" customWidth="1"/>
    <col min="15870" max="15870" width="72.75" style="31" customWidth="1"/>
    <col min="15871" max="15871" width="10.75" style="31" customWidth="1"/>
    <col min="15872" max="15872" width="8.625" style="31" customWidth="1"/>
    <col min="15873" max="15873" width="9" style="31" customWidth="1"/>
    <col min="15874" max="15874" width="13.375" style="31" customWidth="1"/>
    <col min="15875" max="15875" width="17.125" style="31" customWidth="1"/>
    <col min="15876" max="15876" width="13.25" style="31" customWidth="1"/>
    <col min="15877" max="15877" width="17.375" style="31" customWidth="1"/>
    <col min="15878" max="15878" width="13.125" style="31" customWidth="1"/>
    <col min="15879" max="15879" width="16.5" style="31" customWidth="1"/>
    <col min="15880" max="15880" width="13.25" style="31" customWidth="1"/>
    <col min="15881" max="15881" width="17.125" style="31" customWidth="1"/>
    <col min="15882" max="15882" width="91.875" style="31" customWidth="1"/>
    <col min="15883" max="15883" width="157.375" style="31" customWidth="1"/>
    <col min="15884" max="16124" width="9" style="31"/>
    <col min="16125" max="16125" width="8.875" style="31" customWidth="1"/>
    <col min="16126" max="16126" width="72.75" style="31" customWidth="1"/>
    <col min="16127" max="16127" width="10.75" style="31" customWidth="1"/>
    <col min="16128" max="16128" width="8.625" style="31" customWidth="1"/>
    <col min="16129" max="16129" width="9" style="31" customWidth="1"/>
    <col min="16130" max="16130" width="13.375" style="31" customWidth="1"/>
    <col min="16131" max="16131" width="17.125" style="31" customWidth="1"/>
    <col min="16132" max="16132" width="13.25" style="31" customWidth="1"/>
    <col min="16133" max="16133" width="17.375" style="31" customWidth="1"/>
    <col min="16134" max="16134" width="13.125" style="31" customWidth="1"/>
    <col min="16135" max="16135" width="16.5" style="31" customWidth="1"/>
    <col min="16136" max="16136" width="13.25" style="31" customWidth="1"/>
    <col min="16137" max="16137" width="17.125" style="31" customWidth="1"/>
    <col min="16138" max="16138" width="91.875" style="31" customWidth="1"/>
    <col min="16139" max="16139" width="157.375" style="31" customWidth="1"/>
    <col min="16140" max="16384" width="9" style="31"/>
  </cols>
  <sheetData>
    <row r="1" spans="1:48" ht="18.75" x14ac:dyDescent="0.25">
      <c r="A1" s="1"/>
      <c r="B1" s="1"/>
      <c r="C1" s="1"/>
      <c r="D1" s="1"/>
      <c r="E1" s="1"/>
      <c r="F1" s="122" t="s">
        <v>596</v>
      </c>
      <c r="G1" s="122"/>
      <c r="H1" s="122"/>
      <c r="I1" s="12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P1" s="1"/>
      <c r="AQ1" s="1"/>
      <c r="AR1" s="1"/>
      <c r="AS1" s="1"/>
      <c r="AT1" s="1"/>
      <c r="AU1" s="1"/>
      <c r="AV1" s="1"/>
    </row>
    <row r="2" spans="1:48" ht="18.75" customHeight="1" x14ac:dyDescent="0.25">
      <c r="A2" s="1"/>
      <c r="B2" s="1"/>
      <c r="C2" s="1"/>
      <c r="D2" s="1"/>
      <c r="E2" s="1"/>
      <c r="F2" s="123" t="s">
        <v>467</v>
      </c>
      <c r="G2" s="123"/>
      <c r="H2" s="123"/>
      <c r="I2" s="12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P2" s="1"/>
      <c r="AQ2" s="1"/>
      <c r="AR2" s="1"/>
      <c r="AS2" s="1"/>
      <c r="AT2" s="1"/>
      <c r="AU2" s="1"/>
      <c r="AV2" s="1"/>
    </row>
    <row r="3" spans="1:48" ht="43.5" customHeight="1" x14ac:dyDescent="0.25">
      <c r="A3" s="1"/>
      <c r="B3" s="1"/>
      <c r="C3" s="1"/>
      <c r="D3" s="1"/>
      <c r="E3" s="1"/>
      <c r="F3" s="123" t="s">
        <v>598</v>
      </c>
      <c r="G3" s="123"/>
      <c r="H3" s="123"/>
      <c r="I3" s="12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P3" s="1"/>
      <c r="AQ3" s="1"/>
      <c r="AR3" s="1"/>
      <c r="AS3" s="1"/>
      <c r="AT3" s="1"/>
      <c r="AU3" s="1"/>
      <c r="AV3" s="1"/>
    </row>
    <row r="4" spans="1:48" ht="18.75" x14ac:dyDescent="0.3">
      <c r="A4" s="1"/>
      <c r="B4" s="1"/>
      <c r="C4" s="1"/>
      <c r="D4" s="1"/>
      <c r="E4" s="1"/>
      <c r="F4" s="1"/>
      <c r="G4" s="1"/>
      <c r="H4" s="1"/>
      <c r="I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P4" s="1"/>
      <c r="AQ4" s="1"/>
      <c r="AR4" s="1"/>
      <c r="AS4" s="1"/>
      <c r="AT4" s="1"/>
      <c r="AU4" s="1"/>
      <c r="AV4" s="1"/>
    </row>
    <row r="5" spans="1:48" ht="20.25" customHeight="1" x14ac:dyDescent="0.25">
      <c r="A5" s="170" t="s">
        <v>123</v>
      </c>
      <c r="B5" s="170"/>
      <c r="C5" s="170"/>
      <c r="D5" s="170"/>
      <c r="E5" s="170"/>
      <c r="F5" s="170"/>
      <c r="G5" s="170"/>
      <c r="H5" s="170"/>
      <c r="I5" s="170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</row>
    <row r="6" spans="1:48" ht="15.75" customHeight="1" x14ac:dyDescent="0.25">
      <c r="A6" s="165" t="s">
        <v>221</v>
      </c>
      <c r="B6" s="165"/>
      <c r="C6" s="165"/>
      <c r="D6" s="165"/>
      <c r="E6" s="165"/>
      <c r="F6" s="165"/>
      <c r="G6" s="165"/>
      <c r="H6" s="165"/>
      <c r="I6" s="16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1"/>
      <c r="AQ6" s="1"/>
      <c r="AR6" s="1"/>
      <c r="AS6" s="1"/>
      <c r="AT6" s="1"/>
      <c r="AU6" s="1"/>
      <c r="AV6" s="1"/>
    </row>
    <row r="7" spans="1:48" ht="9" customHeight="1" x14ac:dyDescent="0.25">
      <c r="A7" s="183"/>
      <c r="B7" s="183"/>
      <c r="C7" s="183"/>
      <c r="D7" s="183"/>
      <c r="E7" s="183"/>
      <c r="F7" s="183"/>
      <c r="G7" s="183"/>
      <c r="H7" s="183"/>
      <c r="I7" s="183"/>
    </row>
    <row r="8" spans="1:48" ht="21.75" customHeight="1" x14ac:dyDescent="0.25">
      <c r="A8" s="181" t="str">
        <f>'1'!A7:AN7</f>
        <v>Акционерное общество "Ульяновскэнерго"</v>
      </c>
      <c r="B8" s="181"/>
      <c r="C8" s="181"/>
      <c r="D8" s="181"/>
      <c r="E8" s="181"/>
      <c r="F8" s="181"/>
      <c r="G8" s="181"/>
      <c r="H8" s="181"/>
      <c r="I8" s="181"/>
    </row>
    <row r="9" spans="1:48" x14ac:dyDescent="0.25">
      <c r="A9" s="182" t="s">
        <v>129</v>
      </c>
      <c r="B9" s="182"/>
      <c r="C9" s="182"/>
      <c r="D9" s="182"/>
      <c r="E9" s="182"/>
      <c r="F9" s="182"/>
      <c r="G9" s="182"/>
      <c r="H9" s="182"/>
      <c r="I9" s="182"/>
    </row>
    <row r="10" spans="1:48" ht="15.75" customHeight="1" x14ac:dyDescent="0.25">
      <c r="A10" s="184"/>
      <c r="B10" s="184"/>
      <c r="C10" s="184"/>
      <c r="D10" s="184"/>
      <c r="E10" s="184"/>
      <c r="F10" s="184"/>
      <c r="G10" s="184"/>
      <c r="H10" s="184"/>
      <c r="I10" s="184"/>
    </row>
    <row r="11" spans="1:48" ht="18" customHeight="1" x14ac:dyDescent="0.25">
      <c r="A11" s="180" t="s">
        <v>384</v>
      </c>
      <c r="B11" s="180"/>
      <c r="C11" s="180"/>
      <c r="D11" s="180"/>
      <c r="E11" s="180"/>
      <c r="F11" s="180"/>
      <c r="G11" s="180"/>
      <c r="H11" s="180"/>
      <c r="I11" s="180"/>
    </row>
    <row r="12" spans="1:48" x14ac:dyDescent="0.25">
      <c r="A12" s="179" t="s">
        <v>174</v>
      </c>
      <c r="B12" s="179"/>
      <c r="C12" s="179"/>
      <c r="D12" s="179"/>
      <c r="E12" s="179"/>
      <c r="F12" s="179"/>
      <c r="G12" s="179"/>
      <c r="H12" s="179"/>
      <c r="I12" s="179"/>
    </row>
    <row r="13" spans="1:48" x14ac:dyDescent="0.25">
      <c r="A13" s="31"/>
      <c r="B13" s="31"/>
      <c r="I13" s="54" t="s">
        <v>175</v>
      </c>
    </row>
    <row r="14" spans="1:48" ht="33" customHeight="1" x14ac:dyDescent="0.25">
      <c r="A14" s="177" t="s">
        <v>135</v>
      </c>
      <c r="B14" s="178" t="s">
        <v>136</v>
      </c>
      <c r="C14" s="55" t="s">
        <v>310</v>
      </c>
      <c r="D14" s="55" t="s">
        <v>311</v>
      </c>
      <c r="E14" s="55" t="s">
        <v>312</v>
      </c>
      <c r="F14" s="55" t="s">
        <v>313</v>
      </c>
      <c r="G14" s="55" t="s">
        <v>314</v>
      </c>
      <c r="H14" s="55" t="s">
        <v>315</v>
      </c>
      <c r="I14" s="55" t="s">
        <v>173</v>
      </c>
    </row>
    <row r="15" spans="1:48" ht="44.25" customHeight="1" x14ac:dyDescent="0.25">
      <c r="A15" s="177"/>
      <c r="B15" s="178"/>
      <c r="C15" s="36" t="s">
        <v>121</v>
      </c>
      <c r="D15" s="36" t="s">
        <v>121</v>
      </c>
      <c r="E15" s="36" t="s">
        <v>121</v>
      </c>
      <c r="F15" s="36" t="s">
        <v>121</v>
      </c>
      <c r="G15" s="36" t="s">
        <v>121</v>
      </c>
      <c r="H15" s="36" t="s">
        <v>121</v>
      </c>
      <c r="I15" s="36" t="s">
        <v>10</v>
      </c>
    </row>
    <row r="16" spans="1:48" x14ac:dyDescent="0.25">
      <c r="A16" s="56">
        <v>1</v>
      </c>
      <c r="B16" s="57">
        <v>2</v>
      </c>
      <c r="C16" s="56" t="s">
        <v>199</v>
      </c>
      <c r="D16" s="56" t="s">
        <v>200</v>
      </c>
      <c r="E16" s="56" t="s">
        <v>201</v>
      </c>
      <c r="F16" s="56" t="s">
        <v>385</v>
      </c>
      <c r="G16" s="56" t="s">
        <v>386</v>
      </c>
      <c r="H16" s="56" t="s">
        <v>387</v>
      </c>
      <c r="I16" s="56" t="s">
        <v>202</v>
      </c>
    </row>
    <row r="17" spans="1:9" x14ac:dyDescent="0.25">
      <c r="A17" s="176" t="s">
        <v>151</v>
      </c>
      <c r="B17" s="176"/>
      <c r="C17" s="115">
        <f t="shared" ref="C17:H17" si="0">C18+C77</f>
        <v>210.84944262951518</v>
      </c>
      <c r="D17" s="115">
        <f t="shared" si="0"/>
        <v>210.83895020000003</v>
      </c>
      <c r="E17" s="115">
        <f t="shared" si="0"/>
        <v>274.13258564999995</v>
      </c>
      <c r="F17" s="115">
        <f t="shared" si="0"/>
        <v>377.78718494999993</v>
      </c>
      <c r="G17" s="115">
        <f t="shared" si="0"/>
        <v>487.54663446000006</v>
      </c>
      <c r="H17" s="115">
        <f t="shared" si="0"/>
        <v>452.50566947000004</v>
      </c>
      <c r="I17" s="115">
        <f>SUM(C17:H17)</f>
        <v>2013.6604673595152</v>
      </c>
    </row>
    <row r="18" spans="1:9" x14ac:dyDescent="0.25">
      <c r="A18" s="58" t="s">
        <v>137</v>
      </c>
      <c r="B18" s="50" t="s">
        <v>204</v>
      </c>
      <c r="C18" s="115">
        <f t="shared" ref="C18:H18" si="1">C19+C43+C71+C72</f>
        <v>210.84944262951518</v>
      </c>
      <c r="D18" s="115">
        <f t="shared" si="1"/>
        <v>210.83895020000003</v>
      </c>
      <c r="E18" s="115">
        <f t="shared" si="1"/>
        <v>274.13258564999995</v>
      </c>
      <c r="F18" s="115">
        <f t="shared" si="1"/>
        <v>377.78718494999993</v>
      </c>
      <c r="G18" s="115">
        <f t="shared" si="1"/>
        <v>487.54663446000006</v>
      </c>
      <c r="H18" s="115">
        <f t="shared" si="1"/>
        <v>452.50566947000004</v>
      </c>
      <c r="I18" s="115">
        <f t="shared" ref="I18:I81" si="2">SUM(C18:H18)</f>
        <v>2013.6604673595152</v>
      </c>
    </row>
    <row r="19" spans="1:9" x14ac:dyDescent="0.25">
      <c r="A19" s="58" t="s">
        <v>138</v>
      </c>
      <c r="B19" s="51" t="s">
        <v>152</v>
      </c>
      <c r="C19" s="115">
        <f t="shared" ref="C19:H19" si="3">C20+C38+C42</f>
        <v>198.3487808695152</v>
      </c>
      <c r="D19" s="115">
        <f t="shared" si="3"/>
        <v>198.33795020000002</v>
      </c>
      <c r="E19" s="115">
        <f t="shared" si="3"/>
        <v>202.44258564999996</v>
      </c>
      <c r="F19" s="115">
        <f t="shared" si="3"/>
        <v>250.92718494999991</v>
      </c>
      <c r="G19" s="115">
        <f t="shared" si="3"/>
        <v>306.99663446000005</v>
      </c>
      <c r="H19" s="115">
        <f t="shared" si="3"/>
        <v>226.46566947000005</v>
      </c>
      <c r="I19" s="115">
        <f t="shared" si="2"/>
        <v>1383.518805599515</v>
      </c>
    </row>
    <row r="20" spans="1:9" ht="31.5" x14ac:dyDescent="0.25">
      <c r="A20" s="58" t="s">
        <v>139</v>
      </c>
      <c r="B20" s="52" t="s">
        <v>388</v>
      </c>
      <c r="C20" s="115">
        <f t="shared" ref="C20:H20" si="4">C21+C25+C26+C27+C28+C33+C34+C35</f>
        <v>198.3487808695152</v>
      </c>
      <c r="D20" s="115">
        <f t="shared" si="4"/>
        <v>198.33795020000002</v>
      </c>
      <c r="E20" s="115">
        <f t="shared" si="4"/>
        <v>202.44258564999996</v>
      </c>
      <c r="F20" s="115">
        <f t="shared" si="4"/>
        <v>250.92718494999991</v>
      </c>
      <c r="G20" s="115">
        <f t="shared" si="4"/>
        <v>306.99663446000005</v>
      </c>
      <c r="H20" s="115">
        <f t="shared" si="4"/>
        <v>226.46566947000005</v>
      </c>
      <c r="I20" s="115">
        <f t="shared" si="2"/>
        <v>1383.518805599515</v>
      </c>
    </row>
    <row r="21" spans="1:9" x14ac:dyDescent="0.25">
      <c r="A21" s="58" t="s">
        <v>153</v>
      </c>
      <c r="B21" s="53" t="s">
        <v>389</v>
      </c>
      <c r="C21" s="115">
        <f t="shared" ref="C21:H21" si="5">SUM(C22:C24)</f>
        <v>0</v>
      </c>
      <c r="D21" s="115">
        <f t="shared" si="5"/>
        <v>0</v>
      </c>
      <c r="E21" s="115">
        <f t="shared" si="5"/>
        <v>0</v>
      </c>
      <c r="F21" s="115">
        <f t="shared" si="5"/>
        <v>0</v>
      </c>
      <c r="G21" s="115">
        <f t="shared" si="5"/>
        <v>0</v>
      </c>
      <c r="H21" s="115">
        <f t="shared" si="5"/>
        <v>0</v>
      </c>
      <c r="I21" s="115">
        <f t="shared" si="2"/>
        <v>0</v>
      </c>
    </row>
    <row r="22" spans="1:9" ht="31.5" x14ac:dyDescent="0.25">
      <c r="A22" s="58" t="s">
        <v>390</v>
      </c>
      <c r="B22" s="81" t="s">
        <v>391</v>
      </c>
      <c r="C22" s="115">
        <v>0</v>
      </c>
      <c r="D22" s="115">
        <v>0</v>
      </c>
      <c r="E22" s="115">
        <v>0</v>
      </c>
      <c r="F22" s="115">
        <v>0</v>
      </c>
      <c r="G22" s="115">
        <v>0</v>
      </c>
      <c r="H22" s="115">
        <v>0</v>
      </c>
      <c r="I22" s="115">
        <f t="shared" si="2"/>
        <v>0</v>
      </c>
    </row>
    <row r="23" spans="1:9" ht="31.5" x14ac:dyDescent="0.25">
      <c r="A23" s="58" t="s">
        <v>392</v>
      </c>
      <c r="B23" s="81" t="s">
        <v>393</v>
      </c>
      <c r="C23" s="115">
        <v>0</v>
      </c>
      <c r="D23" s="115">
        <v>0</v>
      </c>
      <c r="E23" s="115">
        <v>0</v>
      </c>
      <c r="F23" s="115">
        <v>0</v>
      </c>
      <c r="G23" s="115">
        <v>0</v>
      </c>
      <c r="H23" s="115">
        <v>0</v>
      </c>
      <c r="I23" s="115">
        <f t="shared" si="2"/>
        <v>0</v>
      </c>
    </row>
    <row r="24" spans="1:9" ht="31.5" x14ac:dyDescent="0.25">
      <c r="A24" s="58" t="s">
        <v>394</v>
      </c>
      <c r="B24" s="81" t="s">
        <v>395</v>
      </c>
      <c r="C24" s="115">
        <v>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f t="shared" si="2"/>
        <v>0</v>
      </c>
    </row>
    <row r="25" spans="1:9" x14ac:dyDescent="0.25">
      <c r="A25" s="58" t="s">
        <v>154</v>
      </c>
      <c r="B25" s="53" t="s">
        <v>396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f t="shared" si="2"/>
        <v>0</v>
      </c>
    </row>
    <row r="26" spans="1:9" x14ac:dyDescent="0.25">
      <c r="A26" s="58" t="s">
        <v>397</v>
      </c>
      <c r="B26" s="53" t="s">
        <v>398</v>
      </c>
      <c r="C26" s="115">
        <v>0</v>
      </c>
      <c r="D26" s="115">
        <v>0</v>
      </c>
      <c r="E26" s="115">
        <v>0</v>
      </c>
      <c r="F26" s="115">
        <v>0</v>
      </c>
      <c r="G26" s="115">
        <v>0</v>
      </c>
      <c r="H26" s="115">
        <v>0</v>
      </c>
      <c r="I26" s="115">
        <f t="shared" si="2"/>
        <v>0</v>
      </c>
    </row>
    <row r="27" spans="1:9" x14ac:dyDescent="0.25">
      <c r="A27" s="58" t="s">
        <v>399</v>
      </c>
      <c r="B27" s="53" t="s">
        <v>400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f t="shared" si="2"/>
        <v>0</v>
      </c>
    </row>
    <row r="28" spans="1:9" x14ac:dyDescent="0.25">
      <c r="A28" s="58" t="s">
        <v>401</v>
      </c>
      <c r="B28" s="53" t="s">
        <v>402</v>
      </c>
      <c r="C28" s="115">
        <f t="shared" ref="C28:H28" si="6">C29+C31</f>
        <v>0</v>
      </c>
      <c r="D28" s="115">
        <f t="shared" si="6"/>
        <v>0</v>
      </c>
      <c r="E28" s="115">
        <f t="shared" si="6"/>
        <v>0</v>
      </c>
      <c r="F28" s="115">
        <f t="shared" si="6"/>
        <v>0</v>
      </c>
      <c r="G28" s="115">
        <f t="shared" si="6"/>
        <v>0</v>
      </c>
      <c r="H28" s="115">
        <f t="shared" si="6"/>
        <v>0</v>
      </c>
      <c r="I28" s="115">
        <f t="shared" si="2"/>
        <v>0</v>
      </c>
    </row>
    <row r="29" spans="1:9" ht="31.5" x14ac:dyDescent="0.25">
      <c r="A29" s="58" t="s">
        <v>403</v>
      </c>
      <c r="B29" s="81" t="s">
        <v>404</v>
      </c>
      <c r="C29" s="115">
        <v>0</v>
      </c>
      <c r="D29" s="115">
        <v>0</v>
      </c>
      <c r="E29" s="115">
        <v>0</v>
      </c>
      <c r="F29" s="115">
        <v>0</v>
      </c>
      <c r="G29" s="115">
        <v>0</v>
      </c>
      <c r="H29" s="115">
        <v>0</v>
      </c>
      <c r="I29" s="115">
        <f t="shared" si="2"/>
        <v>0</v>
      </c>
    </row>
    <row r="30" spans="1:9" x14ac:dyDescent="0.25">
      <c r="A30" s="58" t="s">
        <v>405</v>
      </c>
      <c r="B30" s="81" t="s">
        <v>406</v>
      </c>
      <c r="C30" s="115">
        <v>0</v>
      </c>
      <c r="D30" s="115">
        <v>0</v>
      </c>
      <c r="E30" s="115">
        <v>0</v>
      </c>
      <c r="F30" s="115">
        <v>0</v>
      </c>
      <c r="G30" s="115">
        <v>0</v>
      </c>
      <c r="H30" s="115">
        <v>0</v>
      </c>
      <c r="I30" s="115">
        <f t="shared" si="2"/>
        <v>0</v>
      </c>
    </row>
    <row r="31" spans="1:9" x14ac:dyDescent="0.25">
      <c r="A31" s="58" t="s">
        <v>407</v>
      </c>
      <c r="B31" s="81" t="s">
        <v>408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f t="shared" si="2"/>
        <v>0</v>
      </c>
    </row>
    <row r="32" spans="1:9" x14ac:dyDescent="0.25">
      <c r="A32" s="58" t="s">
        <v>409</v>
      </c>
      <c r="B32" s="81" t="s">
        <v>406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f t="shared" si="2"/>
        <v>0</v>
      </c>
    </row>
    <row r="33" spans="1:11" x14ac:dyDescent="0.25">
      <c r="A33" s="58" t="s">
        <v>410</v>
      </c>
      <c r="B33" s="53" t="s">
        <v>411</v>
      </c>
      <c r="C33" s="115">
        <v>198.3487808695152</v>
      </c>
      <c r="D33" s="115">
        <v>198.33795020000002</v>
      </c>
      <c r="E33" s="115">
        <v>202.44258564999996</v>
      </c>
      <c r="F33" s="115">
        <v>250.92718494999991</v>
      </c>
      <c r="G33" s="115">
        <v>306.99663446000005</v>
      </c>
      <c r="H33" s="115">
        <v>226.46566947000005</v>
      </c>
      <c r="I33" s="115">
        <f t="shared" si="2"/>
        <v>1383.518805599515</v>
      </c>
    </row>
    <row r="34" spans="1:11" x14ac:dyDescent="0.25">
      <c r="A34" s="58" t="s">
        <v>412</v>
      </c>
      <c r="B34" s="53" t="s">
        <v>413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f t="shared" si="2"/>
        <v>0</v>
      </c>
    </row>
    <row r="35" spans="1:11" ht="31.5" x14ac:dyDescent="0.25">
      <c r="A35" s="58" t="s">
        <v>414</v>
      </c>
      <c r="B35" s="53" t="s">
        <v>415</v>
      </c>
      <c r="C35" s="115">
        <f t="shared" ref="C35:H35" si="7">SUM(C36:C37)</f>
        <v>0</v>
      </c>
      <c r="D35" s="115">
        <f t="shared" si="7"/>
        <v>0</v>
      </c>
      <c r="E35" s="115">
        <f t="shared" si="7"/>
        <v>0</v>
      </c>
      <c r="F35" s="115">
        <f t="shared" si="7"/>
        <v>0</v>
      </c>
      <c r="G35" s="115">
        <f t="shared" si="7"/>
        <v>0</v>
      </c>
      <c r="H35" s="115">
        <f t="shared" si="7"/>
        <v>0</v>
      </c>
      <c r="I35" s="115">
        <f t="shared" si="2"/>
        <v>0</v>
      </c>
    </row>
    <row r="36" spans="1:11" x14ac:dyDescent="0.25">
      <c r="A36" s="58" t="s">
        <v>416</v>
      </c>
      <c r="B36" s="81" t="s">
        <v>417</v>
      </c>
      <c r="C36" s="115">
        <v>0</v>
      </c>
      <c r="D36" s="115">
        <v>0</v>
      </c>
      <c r="E36" s="115">
        <v>0</v>
      </c>
      <c r="F36" s="115">
        <v>0</v>
      </c>
      <c r="G36" s="115">
        <v>0</v>
      </c>
      <c r="H36" s="115">
        <v>0</v>
      </c>
      <c r="I36" s="115">
        <f t="shared" si="2"/>
        <v>0</v>
      </c>
    </row>
    <row r="37" spans="1:11" x14ac:dyDescent="0.25">
      <c r="A37" s="58" t="s">
        <v>418</v>
      </c>
      <c r="B37" s="82" t="s">
        <v>419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f t="shared" si="2"/>
        <v>0</v>
      </c>
    </row>
    <row r="38" spans="1:11" ht="31.5" x14ac:dyDescent="0.25">
      <c r="A38" s="58" t="s">
        <v>140</v>
      </c>
      <c r="B38" s="52" t="s">
        <v>420</v>
      </c>
      <c r="C38" s="115">
        <f t="shared" ref="C38:H38" si="8">SUM(C39:C41)</f>
        <v>0</v>
      </c>
      <c r="D38" s="115">
        <f t="shared" si="8"/>
        <v>0</v>
      </c>
      <c r="E38" s="115">
        <f t="shared" si="8"/>
        <v>0</v>
      </c>
      <c r="F38" s="115">
        <f t="shared" si="8"/>
        <v>0</v>
      </c>
      <c r="G38" s="115">
        <f t="shared" si="8"/>
        <v>0</v>
      </c>
      <c r="H38" s="115">
        <f t="shared" si="8"/>
        <v>0</v>
      </c>
      <c r="I38" s="115">
        <f t="shared" si="2"/>
        <v>0</v>
      </c>
    </row>
    <row r="39" spans="1:11" ht="31.5" x14ac:dyDescent="0.25">
      <c r="A39" s="58" t="s">
        <v>421</v>
      </c>
      <c r="B39" s="53" t="s">
        <v>391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f t="shared" si="2"/>
        <v>0</v>
      </c>
    </row>
    <row r="40" spans="1:11" ht="31.5" x14ac:dyDescent="0.25">
      <c r="A40" s="58" t="s">
        <v>422</v>
      </c>
      <c r="B40" s="53" t="s">
        <v>393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f t="shared" si="2"/>
        <v>0</v>
      </c>
    </row>
    <row r="41" spans="1:11" ht="31.5" x14ac:dyDescent="0.3">
      <c r="A41" s="58" t="s">
        <v>423</v>
      </c>
      <c r="B41" s="53" t="s">
        <v>395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f t="shared" si="2"/>
        <v>0</v>
      </c>
      <c r="J41" s="32"/>
      <c r="K41" s="33"/>
    </row>
    <row r="42" spans="1:11" x14ac:dyDescent="0.25">
      <c r="A42" s="58" t="s">
        <v>141</v>
      </c>
      <c r="B42" s="52" t="s">
        <v>203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f t="shared" si="2"/>
        <v>0</v>
      </c>
    </row>
    <row r="43" spans="1:11" x14ac:dyDescent="0.25">
      <c r="A43" s="58" t="s">
        <v>142</v>
      </c>
      <c r="B43" s="51" t="s">
        <v>205</v>
      </c>
      <c r="C43" s="115">
        <f t="shared" ref="C43:H43" si="9">C44+C57+C58</f>
        <v>12.50066176</v>
      </c>
      <c r="D43" s="115">
        <f t="shared" si="9"/>
        <v>12.500999999999999</v>
      </c>
      <c r="E43" s="115">
        <f t="shared" si="9"/>
        <v>71.69</v>
      </c>
      <c r="F43" s="115">
        <f t="shared" si="9"/>
        <v>126.86</v>
      </c>
      <c r="G43" s="115">
        <f t="shared" si="9"/>
        <v>180.55</v>
      </c>
      <c r="H43" s="115">
        <f t="shared" si="9"/>
        <v>226.04</v>
      </c>
      <c r="I43" s="115">
        <f t="shared" si="2"/>
        <v>630.14166176000003</v>
      </c>
    </row>
    <row r="44" spans="1:11" x14ac:dyDescent="0.25">
      <c r="A44" s="58" t="s">
        <v>155</v>
      </c>
      <c r="B44" s="52" t="s">
        <v>424</v>
      </c>
      <c r="C44" s="115">
        <f t="shared" ref="C44:H44" si="10">C45+C49+C50+C51+C52+C53+C54</f>
        <v>12.50066176</v>
      </c>
      <c r="D44" s="115">
        <f t="shared" si="10"/>
        <v>12.500999999999999</v>
      </c>
      <c r="E44" s="115">
        <f t="shared" si="10"/>
        <v>71.69</v>
      </c>
      <c r="F44" s="115">
        <f t="shared" si="10"/>
        <v>126.86</v>
      </c>
      <c r="G44" s="115">
        <f t="shared" si="10"/>
        <v>180.55</v>
      </c>
      <c r="H44" s="115">
        <f t="shared" si="10"/>
        <v>226.04</v>
      </c>
      <c r="I44" s="115">
        <f t="shared" si="2"/>
        <v>630.14166176000003</v>
      </c>
    </row>
    <row r="45" spans="1:11" x14ac:dyDescent="0.25">
      <c r="A45" s="58" t="s">
        <v>156</v>
      </c>
      <c r="B45" s="53" t="s">
        <v>425</v>
      </c>
      <c r="C45" s="84">
        <f t="shared" ref="C45:H45" si="11">SUM(C46:C48)</f>
        <v>0</v>
      </c>
      <c r="D45" s="84">
        <f t="shared" si="11"/>
        <v>0</v>
      </c>
      <c r="E45" s="84">
        <f t="shared" si="11"/>
        <v>0</v>
      </c>
      <c r="F45" s="84">
        <f t="shared" si="11"/>
        <v>0</v>
      </c>
      <c r="G45" s="84">
        <f t="shared" si="11"/>
        <v>0</v>
      </c>
      <c r="H45" s="84">
        <f t="shared" si="11"/>
        <v>0</v>
      </c>
      <c r="I45" s="84">
        <f t="shared" si="2"/>
        <v>0</v>
      </c>
    </row>
    <row r="46" spans="1:11" ht="31.5" x14ac:dyDescent="0.25">
      <c r="A46" s="58" t="s">
        <v>426</v>
      </c>
      <c r="B46" s="53" t="s">
        <v>391</v>
      </c>
      <c r="C46" s="84">
        <v>0</v>
      </c>
      <c r="D46" s="84">
        <v>0</v>
      </c>
      <c r="E46" s="84">
        <v>0</v>
      </c>
      <c r="F46" s="84">
        <v>0</v>
      </c>
      <c r="G46" s="84">
        <v>0</v>
      </c>
      <c r="H46" s="84">
        <v>0</v>
      </c>
      <c r="I46" s="84">
        <f t="shared" si="2"/>
        <v>0</v>
      </c>
    </row>
    <row r="47" spans="1:11" ht="31.5" x14ac:dyDescent="0.25">
      <c r="A47" s="58" t="s">
        <v>427</v>
      </c>
      <c r="B47" s="53" t="s">
        <v>393</v>
      </c>
      <c r="C47" s="84">
        <v>0</v>
      </c>
      <c r="D47" s="84">
        <v>0</v>
      </c>
      <c r="E47" s="84">
        <v>0</v>
      </c>
      <c r="F47" s="84">
        <v>0</v>
      </c>
      <c r="G47" s="84">
        <v>0</v>
      </c>
      <c r="H47" s="84">
        <v>0</v>
      </c>
      <c r="I47" s="84">
        <f t="shared" si="2"/>
        <v>0</v>
      </c>
    </row>
    <row r="48" spans="1:11" ht="31.5" x14ac:dyDescent="0.25">
      <c r="A48" s="58" t="s">
        <v>428</v>
      </c>
      <c r="B48" s="53" t="s">
        <v>395</v>
      </c>
      <c r="C48" s="84">
        <v>0</v>
      </c>
      <c r="D48" s="84">
        <v>0</v>
      </c>
      <c r="E48" s="84">
        <v>0</v>
      </c>
      <c r="F48" s="84">
        <v>0</v>
      </c>
      <c r="G48" s="84">
        <v>0</v>
      </c>
      <c r="H48" s="84">
        <v>0</v>
      </c>
      <c r="I48" s="84">
        <f t="shared" si="2"/>
        <v>0</v>
      </c>
    </row>
    <row r="49" spans="1:41" x14ac:dyDescent="0.25">
      <c r="A49" s="58" t="s">
        <v>157</v>
      </c>
      <c r="B49" s="53" t="s">
        <v>429</v>
      </c>
      <c r="C49" s="84">
        <v>0</v>
      </c>
      <c r="D49" s="84">
        <v>0</v>
      </c>
      <c r="E49" s="84">
        <v>0</v>
      </c>
      <c r="F49" s="84">
        <v>0</v>
      </c>
      <c r="G49" s="84">
        <v>0</v>
      </c>
      <c r="H49" s="84">
        <v>0</v>
      </c>
      <c r="I49" s="84">
        <f t="shared" si="2"/>
        <v>0</v>
      </c>
    </row>
    <row r="50" spans="1:41" x14ac:dyDescent="0.25">
      <c r="A50" s="58" t="s">
        <v>430</v>
      </c>
      <c r="B50" s="53" t="s">
        <v>431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f t="shared" si="2"/>
        <v>0</v>
      </c>
    </row>
    <row r="51" spans="1:41" x14ac:dyDescent="0.25">
      <c r="A51" s="58" t="s">
        <v>432</v>
      </c>
      <c r="B51" s="53" t="s">
        <v>433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f t="shared" si="2"/>
        <v>0</v>
      </c>
    </row>
    <row r="52" spans="1:41" x14ac:dyDescent="0.25">
      <c r="A52" s="58" t="s">
        <v>434</v>
      </c>
      <c r="B52" s="53" t="s">
        <v>435</v>
      </c>
      <c r="C52" s="115">
        <v>12.50066176</v>
      </c>
      <c r="D52" s="115">
        <v>12.500999999999999</v>
      </c>
      <c r="E52" s="115">
        <v>71.69</v>
      </c>
      <c r="F52" s="115">
        <v>126.86</v>
      </c>
      <c r="G52" s="115">
        <v>180.55</v>
      </c>
      <c r="H52" s="115">
        <v>226.04</v>
      </c>
      <c r="I52" s="115">
        <f t="shared" si="2"/>
        <v>630.14166176000003</v>
      </c>
    </row>
    <row r="53" spans="1:41" x14ac:dyDescent="0.25">
      <c r="A53" s="58" t="s">
        <v>436</v>
      </c>
      <c r="B53" s="53" t="s">
        <v>413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f t="shared" si="2"/>
        <v>0</v>
      </c>
    </row>
    <row r="54" spans="1:41" ht="31.5" x14ac:dyDescent="0.25">
      <c r="A54" s="58" t="s">
        <v>437</v>
      </c>
      <c r="B54" s="53" t="s">
        <v>438</v>
      </c>
      <c r="C54" s="84">
        <f t="shared" ref="C54:H54" si="12">SUM(C55:C56)</f>
        <v>0</v>
      </c>
      <c r="D54" s="84">
        <f t="shared" si="12"/>
        <v>0</v>
      </c>
      <c r="E54" s="84">
        <f t="shared" si="12"/>
        <v>0</v>
      </c>
      <c r="F54" s="84">
        <f t="shared" si="12"/>
        <v>0</v>
      </c>
      <c r="G54" s="84">
        <f t="shared" si="12"/>
        <v>0</v>
      </c>
      <c r="H54" s="84">
        <f t="shared" si="12"/>
        <v>0</v>
      </c>
      <c r="I54" s="84">
        <f t="shared" si="2"/>
        <v>0</v>
      </c>
    </row>
    <row r="55" spans="1:41" x14ac:dyDescent="0.25">
      <c r="A55" s="58" t="s">
        <v>439</v>
      </c>
      <c r="B55" s="81" t="s">
        <v>417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f t="shared" si="2"/>
        <v>0</v>
      </c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</row>
    <row r="56" spans="1:41" x14ac:dyDescent="0.25">
      <c r="A56" s="58" t="s">
        <v>440</v>
      </c>
      <c r="B56" s="82" t="s">
        <v>419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f t="shared" si="2"/>
        <v>0</v>
      </c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</row>
    <row r="57" spans="1:41" x14ac:dyDescent="0.25">
      <c r="A57" s="58" t="s">
        <v>158</v>
      </c>
      <c r="B57" s="52" t="s">
        <v>441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f t="shared" si="2"/>
        <v>0</v>
      </c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</row>
    <row r="58" spans="1:41" x14ac:dyDescent="0.25">
      <c r="A58" s="58" t="s">
        <v>159</v>
      </c>
      <c r="B58" s="52" t="s">
        <v>195</v>
      </c>
      <c r="C58" s="84">
        <f t="shared" ref="C58:H58" si="13">C59+C63+C64+C65+C66+C67+C68</f>
        <v>0</v>
      </c>
      <c r="D58" s="84">
        <f t="shared" si="13"/>
        <v>0</v>
      </c>
      <c r="E58" s="84">
        <f t="shared" si="13"/>
        <v>0</v>
      </c>
      <c r="F58" s="84">
        <f t="shared" si="13"/>
        <v>0</v>
      </c>
      <c r="G58" s="84">
        <f t="shared" si="13"/>
        <v>0</v>
      </c>
      <c r="H58" s="84">
        <f t="shared" si="13"/>
        <v>0</v>
      </c>
      <c r="I58" s="84">
        <f t="shared" si="2"/>
        <v>0</v>
      </c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</row>
    <row r="59" spans="1:41" x14ac:dyDescent="0.25">
      <c r="A59" s="58" t="s">
        <v>160</v>
      </c>
      <c r="B59" s="53" t="s">
        <v>425</v>
      </c>
      <c r="C59" s="84">
        <f t="shared" ref="C59:H59" si="14">SUM(C60:C62)</f>
        <v>0</v>
      </c>
      <c r="D59" s="84">
        <f t="shared" si="14"/>
        <v>0</v>
      </c>
      <c r="E59" s="84">
        <f t="shared" si="14"/>
        <v>0</v>
      </c>
      <c r="F59" s="84">
        <f t="shared" si="14"/>
        <v>0</v>
      </c>
      <c r="G59" s="84">
        <f t="shared" si="14"/>
        <v>0</v>
      </c>
      <c r="H59" s="84">
        <f t="shared" si="14"/>
        <v>0</v>
      </c>
      <c r="I59" s="84">
        <f t="shared" si="2"/>
        <v>0</v>
      </c>
      <c r="J59" s="37"/>
    </row>
    <row r="60" spans="1:41" ht="31.5" x14ac:dyDescent="0.25">
      <c r="A60" s="58" t="s">
        <v>442</v>
      </c>
      <c r="B60" s="53" t="s">
        <v>391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f t="shared" si="2"/>
        <v>0</v>
      </c>
    </row>
    <row r="61" spans="1:41" ht="31.5" x14ac:dyDescent="0.25">
      <c r="A61" s="58" t="s">
        <v>443</v>
      </c>
      <c r="B61" s="53" t="s">
        <v>393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f t="shared" si="2"/>
        <v>0</v>
      </c>
    </row>
    <row r="62" spans="1:41" ht="31.5" x14ac:dyDescent="0.25">
      <c r="A62" s="58" t="s">
        <v>444</v>
      </c>
      <c r="B62" s="53" t="s">
        <v>395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f t="shared" si="2"/>
        <v>0</v>
      </c>
    </row>
    <row r="63" spans="1:41" x14ac:dyDescent="0.25">
      <c r="A63" s="58" t="s">
        <v>161</v>
      </c>
      <c r="B63" s="53" t="s">
        <v>429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f t="shared" si="2"/>
        <v>0</v>
      </c>
    </row>
    <row r="64" spans="1:41" x14ac:dyDescent="0.25">
      <c r="A64" s="58" t="s">
        <v>445</v>
      </c>
      <c r="B64" s="53" t="s">
        <v>431</v>
      </c>
      <c r="C64" s="84">
        <v>0</v>
      </c>
      <c r="D64" s="84">
        <v>0</v>
      </c>
      <c r="E64" s="84">
        <v>0</v>
      </c>
      <c r="F64" s="84">
        <v>0</v>
      </c>
      <c r="G64" s="84">
        <v>0</v>
      </c>
      <c r="H64" s="84">
        <v>0</v>
      </c>
      <c r="I64" s="84">
        <f t="shared" si="2"/>
        <v>0</v>
      </c>
    </row>
    <row r="65" spans="1:9" x14ac:dyDescent="0.25">
      <c r="A65" s="58" t="s">
        <v>446</v>
      </c>
      <c r="B65" s="53" t="s">
        <v>433</v>
      </c>
      <c r="C65" s="84">
        <v>0</v>
      </c>
      <c r="D65" s="84">
        <v>0</v>
      </c>
      <c r="E65" s="84">
        <v>0</v>
      </c>
      <c r="F65" s="84">
        <v>0</v>
      </c>
      <c r="G65" s="84">
        <v>0</v>
      </c>
      <c r="H65" s="84">
        <v>0</v>
      </c>
      <c r="I65" s="84">
        <f t="shared" si="2"/>
        <v>0</v>
      </c>
    </row>
    <row r="66" spans="1:9" x14ac:dyDescent="0.25">
      <c r="A66" s="58" t="s">
        <v>447</v>
      </c>
      <c r="B66" s="53" t="s">
        <v>435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f t="shared" si="2"/>
        <v>0</v>
      </c>
    </row>
    <row r="67" spans="1:9" x14ac:dyDescent="0.25">
      <c r="A67" s="58" t="s">
        <v>448</v>
      </c>
      <c r="B67" s="53" t="s">
        <v>413</v>
      </c>
      <c r="C67" s="84">
        <v>0</v>
      </c>
      <c r="D67" s="84">
        <v>0</v>
      </c>
      <c r="E67" s="84">
        <v>0</v>
      </c>
      <c r="F67" s="84">
        <v>0</v>
      </c>
      <c r="G67" s="84">
        <v>0</v>
      </c>
      <c r="H67" s="84">
        <v>0</v>
      </c>
      <c r="I67" s="84">
        <f t="shared" si="2"/>
        <v>0</v>
      </c>
    </row>
    <row r="68" spans="1:9" ht="31.5" x14ac:dyDescent="0.25">
      <c r="A68" s="58" t="s">
        <v>449</v>
      </c>
      <c r="B68" s="53" t="s">
        <v>438</v>
      </c>
      <c r="C68" s="84">
        <f t="shared" ref="C68:H68" si="15">SUM(C69:C70)</f>
        <v>0</v>
      </c>
      <c r="D68" s="84">
        <f t="shared" si="15"/>
        <v>0</v>
      </c>
      <c r="E68" s="84">
        <f t="shared" si="15"/>
        <v>0</v>
      </c>
      <c r="F68" s="84">
        <f t="shared" si="15"/>
        <v>0</v>
      </c>
      <c r="G68" s="84">
        <f t="shared" si="15"/>
        <v>0</v>
      </c>
      <c r="H68" s="84">
        <f t="shared" si="15"/>
        <v>0</v>
      </c>
      <c r="I68" s="84">
        <f t="shared" si="2"/>
        <v>0</v>
      </c>
    </row>
    <row r="69" spans="1:9" x14ac:dyDescent="0.25">
      <c r="A69" s="58" t="s">
        <v>450</v>
      </c>
      <c r="B69" s="82" t="s">
        <v>417</v>
      </c>
      <c r="C69" s="84">
        <v>0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f t="shared" si="2"/>
        <v>0</v>
      </c>
    </row>
    <row r="70" spans="1:9" x14ac:dyDescent="0.25">
      <c r="A70" s="58" t="s">
        <v>451</v>
      </c>
      <c r="B70" s="82" t="s">
        <v>419</v>
      </c>
      <c r="C70" s="84">
        <v>0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f t="shared" si="2"/>
        <v>0</v>
      </c>
    </row>
    <row r="71" spans="1:9" x14ac:dyDescent="0.25">
      <c r="A71" s="58" t="s">
        <v>162</v>
      </c>
      <c r="B71" s="51" t="s">
        <v>196</v>
      </c>
      <c r="C71" s="84">
        <v>0</v>
      </c>
      <c r="D71" s="84">
        <v>0</v>
      </c>
      <c r="E71" s="84">
        <v>0</v>
      </c>
      <c r="F71" s="84">
        <v>0</v>
      </c>
      <c r="G71" s="84">
        <v>0</v>
      </c>
      <c r="H71" s="84">
        <v>0</v>
      </c>
      <c r="I71" s="84">
        <f t="shared" si="2"/>
        <v>0</v>
      </c>
    </row>
    <row r="72" spans="1:9" x14ac:dyDescent="0.25">
      <c r="A72" s="58" t="s">
        <v>163</v>
      </c>
      <c r="B72" s="51" t="s">
        <v>452</v>
      </c>
      <c r="C72" s="84">
        <f t="shared" ref="C72:H72" si="16">SUM(C73:C76)</f>
        <v>0</v>
      </c>
      <c r="D72" s="84">
        <f t="shared" si="16"/>
        <v>0</v>
      </c>
      <c r="E72" s="84">
        <f t="shared" si="16"/>
        <v>0</v>
      </c>
      <c r="F72" s="84">
        <f t="shared" si="16"/>
        <v>0</v>
      </c>
      <c r="G72" s="84">
        <f t="shared" si="16"/>
        <v>0</v>
      </c>
      <c r="H72" s="84">
        <f t="shared" si="16"/>
        <v>0</v>
      </c>
      <c r="I72" s="84">
        <f t="shared" si="2"/>
        <v>0</v>
      </c>
    </row>
    <row r="73" spans="1:9" x14ac:dyDescent="0.25">
      <c r="A73" s="58" t="s">
        <v>164</v>
      </c>
      <c r="B73" s="83" t="s">
        <v>453</v>
      </c>
      <c r="C73" s="84">
        <v>0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f t="shared" si="2"/>
        <v>0</v>
      </c>
    </row>
    <row r="74" spans="1:9" x14ac:dyDescent="0.25">
      <c r="A74" s="58" t="s">
        <v>454</v>
      </c>
      <c r="B74" s="83" t="s">
        <v>455</v>
      </c>
      <c r="C74" s="84">
        <v>0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f t="shared" si="2"/>
        <v>0</v>
      </c>
    </row>
    <row r="75" spans="1:9" x14ac:dyDescent="0.25">
      <c r="A75" s="58" t="s">
        <v>456</v>
      </c>
      <c r="B75" s="83" t="s">
        <v>457</v>
      </c>
      <c r="C75" s="84">
        <v>0</v>
      </c>
      <c r="D75" s="84">
        <v>0</v>
      </c>
      <c r="E75" s="84">
        <v>0</v>
      </c>
      <c r="F75" s="84">
        <v>0</v>
      </c>
      <c r="G75" s="84">
        <v>0</v>
      </c>
      <c r="H75" s="84">
        <v>0</v>
      </c>
      <c r="I75" s="84">
        <f t="shared" si="2"/>
        <v>0</v>
      </c>
    </row>
    <row r="76" spans="1:9" x14ac:dyDescent="0.25">
      <c r="A76" s="58" t="s">
        <v>458</v>
      </c>
      <c r="B76" s="83" t="s">
        <v>459</v>
      </c>
      <c r="C76" s="84">
        <v>0</v>
      </c>
      <c r="D76" s="84">
        <v>0</v>
      </c>
      <c r="E76" s="84">
        <v>0</v>
      </c>
      <c r="F76" s="84">
        <v>0</v>
      </c>
      <c r="G76" s="84">
        <v>0</v>
      </c>
      <c r="H76" s="84">
        <v>0</v>
      </c>
      <c r="I76" s="84">
        <f t="shared" si="2"/>
        <v>0</v>
      </c>
    </row>
    <row r="77" spans="1:9" x14ac:dyDescent="0.25">
      <c r="A77" s="58" t="s">
        <v>143</v>
      </c>
      <c r="B77" s="50" t="s">
        <v>460</v>
      </c>
      <c r="C77" s="84">
        <f t="shared" ref="C77:H77" si="17">SUM(C78:C82,C87,C88)</f>
        <v>0</v>
      </c>
      <c r="D77" s="84">
        <f t="shared" si="17"/>
        <v>0</v>
      </c>
      <c r="E77" s="84">
        <f t="shared" si="17"/>
        <v>0</v>
      </c>
      <c r="F77" s="84">
        <f t="shared" si="17"/>
        <v>0</v>
      </c>
      <c r="G77" s="84">
        <f t="shared" si="17"/>
        <v>0</v>
      </c>
      <c r="H77" s="84">
        <f t="shared" si="17"/>
        <v>0</v>
      </c>
      <c r="I77" s="84">
        <f t="shared" si="2"/>
        <v>0</v>
      </c>
    </row>
    <row r="78" spans="1:9" x14ac:dyDescent="0.25">
      <c r="A78" s="58" t="s">
        <v>144</v>
      </c>
      <c r="B78" s="51" t="s">
        <v>165</v>
      </c>
      <c r="C78" s="84">
        <v>0</v>
      </c>
      <c r="D78" s="84">
        <v>0</v>
      </c>
      <c r="E78" s="84">
        <v>0</v>
      </c>
      <c r="F78" s="84">
        <v>0</v>
      </c>
      <c r="G78" s="84">
        <v>0</v>
      </c>
      <c r="H78" s="84">
        <v>0</v>
      </c>
      <c r="I78" s="84">
        <f t="shared" si="2"/>
        <v>0</v>
      </c>
    </row>
    <row r="79" spans="1:9" x14ac:dyDescent="0.25">
      <c r="A79" s="58" t="s">
        <v>145</v>
      </c>
      <c r="B79" s="51" t="s">
        <v>166</v>
      </c>
      <c r="C79" s="84">
        <v>0</v>
      </c>
      <c r="D79" s="84">
        <v>0</v>
      </c>
      <c r="E79" s="84">
        <v>0</v>
      </c>
      <c r="F79" s="84">
        <v>0</v>
      </c>
      <c r="G79" s="84">
        <v>0</v>
      </c>
      <c r="H79" s="84">
        <v>0</v>
      </c>
      <c r="I79" s="84">
        <f t="shared" si="2"/>
        <v>0</v>
      </c>
    </row>
    <row r="80" spans="1:9" x14ac:dyDescent="0.25">
      <c r="A80" s="58" t="s">
        <v>146</v>
      </c>
      <c r="B80" s="51" t="s">
        <v>167</v>
      </c>
      <c r="C80" s="84">
        <v>0</v>
      </c>
      <c r="D80" s="84">
        <v>0</v>
      </c>
      <c r="E80" s="84">
        <v>0</v>
      </c>
      <c r="F80" s="84">
        <v>0</v>
      </c>
      <c r="G80" s="84">
        <v>0</v>
      </c>
      <c r="H80" s="84">
        <v>0</v>
      </c>
      <c r="I80" s="84">
        <f t="shared" si="2"/>
        <v>0</v>
      </c>
    </row>
    <row r="81" spans="1:9" x14ac:dyDescent="0.25">
      <c r="A81" s="58" t="s">
        <v>147</v>
      </c>
      <c r="B81" s="51" t="s">
        <v>168</v>
      </c>
      <c r="C81" s="84">
        <v>0</v>
      </c>
      <c r="D81" s="84">
        <v>0</v>
      </c>
      <c r="E81" s="84">
        <v>0</v>
      </c>
      <c r="F81" s="84">
        <v>0</v>
      </c>
      <c r="G81" s="84">
        <v>0</v>
      </c>
      <c r="H81" s="84">
        <v>0</v>
      </c>
      <c r="I81" s="84">
        <f t="shared" si="2"/>
        <v>0</v>
      </c>
    </row>
    <row r="82" spans="1:9" x14ac:dyDescent="0.25">
      <c r="A82" s="58" t="s">
        <v>148</v>
      </c>
      <c r="B82" s="51" t="s">
        <v>461</v>
      </c>
      <c r="C82" s="84">
        <f t="shared" ref="C82:H82" si="18">C83+C85</f>
        <v>0</v>
      </c>
      <c r="D82" s="84">
        <f t="shared" si="18"/>
        <v>0</v>
      </c>
      <c r="E82" s="84">
        <f t="shared" si="18"/>
        <v>0</v>
      </c>
      <c r="F82" s="84">
        <f t="shared" si="18"/>
        <v>0</v>
      </c>
      <c r="G82" s="84">
        <f t="shared" si="18"/>
        <v>0</v>
      </c>
      <c r="H82" s="84">
        <f t="shared" si="18"/>
        <v>0</v>
      </c>
      <c r="I82" s="84">
        <f t="shared" ref="I82:I88" si="19">SUM(C82:H82)</f>
        <v>0</v>
      </c>
    </row>
    <row r="83" spans="1:9" x14ac:dyDescent="0.25">
      <c r="A83" s="58" t="s">
        <v>169</v>
      </c>
      <c r="B83" s="52" t="s">
        <v>462</v>
      </c>
      <c r="C83" s="84">
        <v>0</v>
      </c>
      <c r="D83" s="84">
        <v>0</v>
      </c>
      <c r="E83" s="84">
        <v>0</v>
      </c>
      <c r="F83" s="84">
        <v>0</v>
      </c>
      <c r="G83" s="84">
        <v>0</v>
      </c>
      <c r="H83" s="84">
        <v>0</v>
      </c>
      <c r="I83" s="84">
        <f t="shared" si="19"/>
        <v>0</v>
      </c>
    </row>
    <row r="84" spans="1:9" ht="31.5" x14ac:dyDescent="0.25">
      <c r="A84" s="58" t="s">
        <v>197</v>
      </c>
      <c r="B84" s="53" t="s">
        <v>463</v>
      </c>
      <c r="C84" s="84">
        <v>0</v>
      </c>
      <c r="D84" s="84">
        <v>0</v>
      </c>
      <c r="E84" s="84">
        <v>0</v>
      </c>
      <c r="F84" s="84">
        <v>0</v>
      </c>
      <c r="G84" s="84">
        <v>0</v>
      </c>
      <c r="H84" s="84">
        <v>0</v>
      </c>
      <c r="I84" s="84">
        <f t="shared" si="19"/>
        <v>0</v>
      </c>
    </row>
    <row r="85" spans="1:9" x14ac:dyDescent="0.25">
      <c r="A85" s="58" t="s">
        <v>170</v>
      </c>
      <c r="B85" s="52" t="s">
        <v>464</v>
      </c>
      <c r="C85" s="84">
        <v>0</v>
      </c>
      <c r="D85" s="84">
        <v>0</v>
      </c>
      <c r="E85" s="84">
        <v>0</v>
      </c>
      <c r="F85" s="84">
        <v>0</v>
      </c>
      <c r="G85" s="84">
        <v>0</v>
      </c>
      <c r="H85" s="84">
        <v>0</v>
      </c>
      <c r="I85" s="84">
        <f t="shared" si="19"/>
        <v>0</v>
      </c>
    </row>
    <row r="86" spans="1:9" ht="31.5" x14ac:dyDescent="0.25">
      <c r="A86" s="58" t="s">
        <v>198</v>
      </c>
      <c r="B86" s="53" t="s">
        <v>465</v>
      </c>
      <c r="C86" s="84">
        <v>0</v>
      </c>
      <c r="D86" s="84">
        <v>0</v>
      </c>
      <c r="E86" s="84">
        <v>0</v>
      </c>
      <c r="F86" s="84">
        <v>0</v>
      </c>
      <c r="G86" s="84">
        <v>0</v>
      </c>
      <c r="H86" s="84">
        <v>0</v>
      </c>
      <c r="I86" s="84">
        <f t="shared" si="19"/>
        <v>0</v>
      </c>
    </row>
    <row r="87" spans="1:9" x14ac:dyDescent="0.25">
      <c r="A87" s="58" t="s">
        <v>149</v>
      </c>
      <c r="B87" s="51" t="s">
        <v>171</v>
      </c>
      <c r="C87" s="84">
        <v>0</v>
      </c>
      <c r="D87" s="84">
        <v>0</v>
      </c>
      <c r="E87" s="84">
        <v>0</v>
      </c>
      <c r="F87" s="84">
        <v>0</v>
      </c>
      <c r="G87" s="84">
        <v>0</v>
      </c>
      <c r="H87" s="84">
        <v>0</v>
      </c>
      <c r="I87" s="84">
        <f t="shared" si="19"/>
        <v>0</v>
      </c>
    </row>
    <row r="88" spans="1:9" x14ac:dyDescent="0.25">
      <c r="A88" s="58" t="s">
        <v>150</v>
      </c>
      <c r="B88" s="51" t="s">
        <v>172</v>
      </c>
      <c r="C88" s="84">
        <v>0</v>
      </c>
      <c r="D88" s="84">
        <v>0</v>
      </c>
      <c r="E88" s="84">
        <v>0</v>
      </c>
      <c r="F88" s="84">
        <v>0</v>
      </c>
      <c r="G88" s="84">
        <v>0</v>
      </c>
      <c r="H88" s="84">
        <v>0</v>
      </c>
      <c r="I88" s="84">
        <f t="shared" si="19"/>
        <v>0</v>
      </c>
    </row>
  </sheetData>
  <mergeCells count="14">
    <mergeCell ref="A17:B17"/>
    <mergeCell ref="A14:A15"/>
    <mergeCell ref="B14:B15"/>
    <mergeCell ref="A12:I12"/>
    <mergeCell ref="F1:I1"/>
    <mergeCell ref="F2:I2"/>
    <mergeCell ref="F3:I3"/>
    <mergeCell ref="A5:I5"/>
    <mergeCell ref="A6:I6"/>
    <mergeCell ref="A11:I11"/>
    <mergeCell ref="A8:I8"/>
    <mergeCell ref="A9:I9"/>
    <mergeCell ref="A7:I7"/>
    <mergeCell ref="A10:I10"/>
  </mergeCells>
  <conditionalFormatting sqref="A18:B88">
    <cfRule type="containsErrors" dxfId="3" priority="7">
      <formula>ISERROR(A18)</formula>
    </cfRule>
    <cfRule type="containsBlanks" dxfId="2" priority="8">
      <formula>LEN(TRIM(A18))=0</formula>
    </cfRule>
  </conditionalFormatting>
  <conditionalFormatting sqref="C17:I88">
    <cfRule type="containsErrors" dxfId="1" priority="1">
      <formula>ISERROR(C17)</formula>
    </cfRule>
    <cfRule type="containsBlanks" dxfId="0" priority="2">
      <formula>LEN(TRIM(C17))=0</formula>
    </cfRule>
  </conditionalFormatting>
  <printOptions horizontalCentered="1"/>
  <pageMargins left="0.31496062992125984" right="0.31496062992125984" top="0.35433070866141736" bottom="0.35433070866141736" header="0.31496062992125984" footer="0.31496062992125984"/>
  <pageSetup paperSize="9" scale="42" orientation="portrait" r:id="rId1"/>
  <headerFooter>
    <oddHeader>&amp;C&amp;P</oddHeader>
  </headerFooter>
  <rowBreaks count="1" manualBreakCount="1">
    <brk id="6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BA46"/>
  <sheetViews>
    <sheetView zoomScale="70" zoomScaleNormal="70" zoomScaleSheetLayoutView="100" workbookViewId="0">
      <pane xSplit="3" ySplit="13" topLeftCell="N44" activePane="bottomRight" state="frozen"/>
      <selection pane="topRight" activeCell="D1" sqref="D1"/>
      <selection pane="bottomLeft" activeCell="A14" sqref="A14"/>
      <selection pane="bottomRight" activeCell="A4" sqref="A4:T4"/>
    </sheetView>
  </sheetViews>
  <sheetFormatPr defaultRowHeight="15.75" x14ac:dyDescent="0.25"/>
  <cols>
    <col min="1" max="1" width="10.875" style="1" customWidth="1"/>
    <col min="2" max="2" width="102.25" style="1" customWidth="1"/>
    <col min="3" max="3" width="20.125" style="1" bestFit="1" customWidth="1"/>
    <col min="4" max="5" width="13.75" style="1" customWidth="1"/>
    <col min="6" max="6" width="29" style="1" customWidth="1"/>
    <col min="7" max="13" width="13" style="1" customWidth="1"/>
    <col min="14" max="20" width="16.625" style="1" customWidth="1"/>
    <col min="21" max="21" width="7.25" style="1" customWidth="1"/>
    <col min="22" max="22" width="9.875" style="1" customWidth="1"/>
    <col min="23" max="23" width="7.125" style="1" customWidth="1"/>
    <col min="24" max="24" width="6" style="1" customWidth="1"/>
    <col min="25" max="25" width="8.375" style="1" customWidth="1"/>
    <col min="26" max="26" width="5.625" style="1" customWidth="1"/>
    <col min="27" max="27" width="7.375" style="1" customWidth="1"/>
    <col min="28" max="28" width="10" style="1" customWidth="1"/>
    <col min="29" max="29" width="7.875" style="1" customWidth="1"/>
    <col min="30" max="30" width="6.75" style="1" customWidth="1"/>
    <col min="31" max="31" width="9" style="1" customWidth="1"/>
    <col min="32" max="32" width="6.125" style="1" customWidth="1"/>
    <col min="33" max="33" width="6.75" style="1" customWidth="1"/>
    <col min="34" max="34" width="9.375" style="1" customWidth="1"/>
    <col min="35" max="35" width="7.375" style="1" customWidth="1"/>
    <col min="36" max="42" width="7.25" style="1" customWidth="1"/>
    <col min="43" max="43" width="8.625" style="1" customWidth="1"/>
    <col min="44" max="44" width="6.125" style="1" customWidth="1"/>
    <col min="45" max="45" width="6.875" style="1" customWidth="1"/>
    <col min="46" max="46" width="9.625" style="1" customWidth="1"/>
    <col min="47" max="47" width="6.75" style="1" customWidth="1"/>
    <col min="48" max="48" width="7.75" style="1" customWidth="1"/>
    <col min="49" max="16384" width="9" style="1"/>
  </cols>
  <sheetData>
    <row r="1" spans="1:53" ht="18.75" x14ac:dyDescent="0.25">
      <c r="R1" s="118"/>
      <c r="S1" s="118"/>
      <c r="T1" s="117" t="s">
        <v>468</v>
      </c>
    </row>
    <row r="2" spans="1:53" ht="18.75" x14ac:dyDescent="0.25">
      <c r="R2" s="123" t="s">
        <v>467</v>
      </c>
      <c r="S2" s="123"/>
      <c r="T2" s="123"/>
    </row>
    <row r="3" spans="1:53" ht="41.25" customHeight="1" x14ac:dyDescent="0.25">
      <c r="R3" s="123" t="s">
        <v>598</v>
      </c>
      <c r="S3" s="123"/>
      <c r="T3" s="123"/>
    </row>
    <row r="4" spans="1:53" ht="18.75" x14ac:dyDescent="0.3">
      <c r="A4" s="132" t="s">
        <v>126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53" ht="18.75" x14ac:dyDescent="0.3">
      <c r="A5" s="132" t="s">
        <v>128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24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</row>
    <row r="6" spans="1:53" ht="18.75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3" ht="18.75" x14ac:dyDescent="0.25">
      <c r="A7" s="128" t="str">
        <f>'1'!A7:AN7</f>
        <v>Акционерное общество "Ульяновскэнерго"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3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</row>
    <row r="9" spans="1:53" ht="15.75" customHeight="1" x14ac:dyDescent="0.25">
      <c r="A9" s="133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</row>
    <row r="10" spans="1:53" ht="72.75" customHeight="1" x14ac:dyDescent="0.25">
      <c r="A10" s="129" t="s">
        <v>55</v>
      </c>
      <c r="B10" s="129" t="s">
        <v>18</v>
      </c>
      <c r="C10" s="129" t="s">
        <v>0</v>
      </c>
      <c r="D10" s="131" t="s">
        <v>56</v>
      </c>
      <c r="E10" s="129" t="s">
        <v>57</v>
      </c>
      <c r="F10" s="129" t="s">
        <v>116</v>
      </c>
      <c r="G10" s="129" t="s">
        <v>80</v>
      </c>
      <c r="H10" s="129"/>
      <c r="I10" s="129"/>
      <c r="J10" s="129"/>
      <c r="K10" s="129"/>
      <c r="L10" s="125" t="s">
        <v>79</v>
      </c>
      <c r="M10" s="125"/>
      <c r="N10" s="129" t="s">
        <v>117</v>
      </c>
      <c r="O10" s="129"/>
      <c r="P10" s="129"/>
      <c r="Q10" s="129"/>
      <c r="R10" s="129"/>
      <c r="S10" s="129"/>
      <c r="T10" s="129"/>
    </row>
    <row r="11" spans="1:53" ht="66" customHeight="1" x14ac:dyDescent="0.25">
      <c r="A11" s="129"/>
      <c r="B11" s="129"/>
      <c r="C11" s="129"/>
      <c r="D11" s="131"/>
      <c r="E11" s="129"/>
      <c r="F11" s="129"/>
      <c r="G11" s="124" t="s">
        <v>10</v>
      </c>
      <c r="H11" s="125"/>
      <c r="I11" s="125"/>
      <c r="J11" s="125"/>
      <c r="K11" s="126"/>
      <c r="L11" s="124" t="s">
        <v>308</v>
      </c>
      <c r="M11" s="126"/>
      <c r="N11" s="25" t="s">
        <v>310</v>
      </c>
      <c r="O11" s="25" t="s">
        <v>311</v>
      </c>
      <c r="P11" s="25" t="s">
        <v>312</v>
      </c>
      <c r="Q11" s="25" t="s">
        <v>313</v>
      </c>
      <c r="R11" s="25" t="s">
        <v>314</v>
      </c>
      <c r="S11" s="25" t="s">
        <v>315</v>
      </c>
      <c r="T11" s="129" t="s">
        <v>132</v>
      </c>
    </row>
    <row r="12" spans="1:53" ht="143.25" customHeight="1" x14ac:dyDescent="0.25">
      <c r="A12" s="129"/>
      <c r="B12" s="129"/>
      <c r="C12" s="129"/>
      <c r="D12" s="131"/>
      <c r="E12" s="23" t="s">
        <v>10</v>
      </c>
      <c r="F12" s="23" t="s">
        <v>114</v>
      </c>
      <c r="G12" s="22" t="s">
        <v>8</v>
      </c>
      <c r="H12" s="22" t="s">
        <v>16</v>
      </c>
      <c r="I12" s="22" t="s">
        <v>17</v>
      </c>
      <c r="J12" s="12" t="s">
        <v>51</v>
      </c>
      <c r="K12" s="12" t="s">
        <v>52</v>
      </c>
      <c r="L12" s="22" t="s">
        <v>7</v>
      </c>
      <c r="M12" s="22" t="s">
        <v>11</v>
      </c>
      <c r="N12" s="19" t="s">
        <v>121</v>
      </c>
      <c r="O12" s="19" t="s">
        <v>121</v>
      </c>
      <c r="P12" s="19" t="s">
        <v>121</v>
      </c>
      <c r="Q12" s="19" t="s">
        <v>121</v>
      </c>
      <c r="R12" s="19" t="s">
        <v>121</v>
      </c>
      <c r="S12" s="19" t="s">
        <v>121</v>
      </c>
      <c r="T12" s="129"/>
    </row>
    <row r="13" spans="1:53" ht="19.5" customHeight="1" x14ac:dyDescent="0.25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6" t="s">
        <v>191</v>
      </c>
      <c r="O13" s="16" t="s">
        <v>193</v>
      </c>
      <c r="P13" s="16" t="s">
        <v>192</v>
      </c>
      <c r="Q13" s="16" t="s">
        <v>317</v>
      </c>
      <c r="R13" s="16" t="s">
        <v>318</v>
      </c>
      <c r="S13" s="16" t="s">
        <v>319</v>
      </c>
      <c r="T13" s="19">
        <v>15</v>
      </c>
    </row>
    <row r="14" spans="1:53" x14ac:dyDescent="0.25">
      <c r="A14" s="65" t="s">
        <v>241</v>
      </c>
      <c r="B14" s="66" t="s">
        <v>242</v>
      </c>
      <c r="C14" s="67" t="s">
        <v>243</v>
      </c>
      <c r="D14" s="73" t="s">
        <v>306</v>
      </c>
      <c r="E14" s="25" t="s">
        <v>306</v>
      </c>
      <c r="F14" s="73">
        <f t="shared" ref="F14:T14" si="0">SUM(F15,F16,F17,F44)</f>
        <v>0</v>
      </c>
      <c r="G14" s="73">
        <f t="shared" si="0"/>
        <v>2189.1094878350009</v>
      </c>
      <c r="H14" s="73">
        <f t="shared" si="0"/>
        <v>0</v>
      </c>
      <c r="I14" s="73">
        <f t="shared" si="0"/>
        <v>0</v>
      </c>
      <c r="J14" s="73">
        <f t="shared" si="0"/>
        <v>1998.8759485550008</v>
      </c>
      <c r="K14" s="73">
        <f t="shared" si="0"/>
        <v>190.23353927999997</v>
      </c>
      <c r="L14" s="73">
        <f t="shared" si="0"/>
        <v>0</v>
      </c>
      <c r="M14" s="73">
        <f t="shared" si="0"/>
        <v>2013.6659750600002</v>
      </c>
      <c r="N14" s="73">
        <f t="shared" si="0"/>
        <v>210.85495032999995</v>
      </c>
      <c r="O14" s="73">
        <f t="shared" si="0"/>
        <v>210.8389502</v>
      </c>
      <c r="P14" s="73">
        <f t="shared" si="0"/>
        <v>274.13258565000001</v>
      </c>
      <c r="Q14" s="73">
        <f t="shared" si="0"/>
        <v>377.78718494999993</v>
      </c>
      <c r="R14" s="73">
        <f t="shared" si="0"/>
        <v>487.54663446000001</v>
      </c>
      <c r="S14" s="73">
        <f t="shared" si="0"/>
        <v>452.50566947000004</v>
      </c>
      <c r="T14" s="73">
        <f t="shared" si="0"/>
        <v>2013.6659750600002</v>
      </c>
    </row>
    <row r="15" spans="1:53" ht="31.5" x14ac:dyDescent="0.25">
      <c r="A15" s="65" t="s">
        <v>138</v>
      </c>
      <c r="B15" s="68" t="s">
        <v>244</v>
      </c>
      <c r="C15" s="67" t="s">
        <v>243</v>
      </c>
      <c r="D15" s="25" t="s">
        <v>306</v>
      </c>
      <c r="E15" s="25" t="s">
        <v>306</v>
      </c>
      <c r="F15" s="73" t="s">
        <v>306</v>
      </c>
      <c r="G15" s="73">
        <f t="shared" ref="G15:G33" si="1">SUM(H15:K15)</f>
        <v>0</v>
      </c>
      <c r="H15" s="73" t="s">
        <v>306</v>
      </c>
      <c r="I15" s="73" t="s">
        <v>306</v>
      </c>
      <c r="J15" s="73" t="s">
        <v>306</v>
      </c>
      <c r="K15" s="73" t="s">
        <v>306</v>
      </c>
      <c r="L15" s="73" t="s">
        <v>306</v>
      </c>
      <c r="M15" s="73" t="s">
        <v>306</v>
      </c>
      <c r="N15" s="73" t="s">
        <v>306</v>
      </c>
      <c r="O15" s="73" t="s">
        <v>306</v>
      </c>
      <c r="P15" s="73" t="s">
        <v>306</v>
      </c>
      <c r="Q15" s="73" t="s">
        <v>306</v>
      </c>
      <c r="R15" s="73" t="s">
        <v>306</v>
      </c>
      <c r="S15" s="73" t="s">
        <v>306</v>
      </c>
      <c r="T15" s="73" t="s">
        <v>306</v>
      </c>
    </row>
    <row r="16" spans="1:53" x14ac:dyDescent="0.25">
      <c r="A16" s="65" t="s">
        <v>142</v>
      </c>
      <c r="B16" s="68" t="s">
        <v>245</v>
      </c>
      <c r="C16" s="67" t="s">
        <v>243</v>
      </c>
      <c r="D16" s="25" t="s">
        <v>306</v>
      </c>
      <c r="E16" s="25" t="s">
        <v>306</v>
      </c>
      <c r="F16" s="73" t="s">
        <v>306</v>
      </c>
      <c r="G16" s="73">
        <f t="shared" si="1"/>
        <v>0</v>
      </c>
      <c r="H16" s="73" t="s">
        <v>306</v>
      </c>
      <c r="I16" s="73" t="s">
        <v>306</v>
      </c>
      <c r="J16" s="73" t="s">
        <v>306</v>
      </c>
      <c r="K16" s="73" t="s">
        <v>306</v>
      </c>
      <c r="L16" s="73" t="s">
        <v>306</v>
      </c>
      <c r="M16" s="73" t="s">
        <v>306</v>
      </c>
      <c r="N16" s="73" t="s">
        <v>306</v>
      </c>
      <c r="O16" s="73" t="s">
        <v>306</v>
      </c>
      <c r="P16" s="73" t="s">
        <v>306</v>
      </c>
      <c r="Q16" s="73" t="s">
        <v>306</v>
      </c>
      <c r="R16" s="73" t="s">
        <v>306</v>
      </c>
      <c r="S16" s="73" t="s">
        <v>306</v>
      </c>
      <c r="T16" s="73" t="s">
        <v>306</v>
      </c>
    </row>
    <row r="17" spans="1:20" ht="31.5" x14ac:dyDescent="0.25">
      <c r="A17" s="65" t="s">
        <v>162</v>
      </c>
      <c r="B17" s="68" t="s">
        <v>246</v>
      </c>
      <c r="C17" s="67" t="s">
        <v>243</v>
      </c>
      <c r="D17" s="25" t="s">
        <v>306</v>
      </c>
      <c r="E17" s="25" t="s">
        <v>306</v>
      </c>
      <c r="F17" s="73">
        <f t="shared" ref="F17:T17" si="2">SUM(F18,F24,F31,F42,F43)</f>
        <v>0</v>
      </c>
      <c r="G17" s="73">
        <f t="shared" si="2"/>
        <v>2189.1094878350009</v>
      </c>
      <c r="H17" s="73">
        <f t="shared" si="2"/>
        <v>0</v>
      </c>
      <c r="I17" s="73">
        <f t="shared" si="2"/>
        <v>0</v>
      </c>
      <c r="J17" s="73">
        <f t="shared" si="2"/>
        <v>1998.8759485550008</v>
      </c>
      <c r="K17" s="73">
        <f t="shared" si="2"/>
        <v>190.23353927999997</v>
      </c>
      <c r="L17" s="73">
        <f t="shared" si="2"/>
        <v>0</v>
      </c>
      <c r="M17" s="73">
        <f t="shared" si="2"/>
        <v>2013.6659750600002</v>
      </c>
      <c r="N17" s="73">
        <f t="shared" si="2"/>
        <v>210.85495032999995</v>
      </c>
      <c r="O17" s="73">
        <f t="shared" si="2"/>
        <v>210.8389502</v>
      </c>
      <c r="P17" s="73">
        <f t="shared" si="2"/>
        <v>274.13258565000001</v>
      </c>
      <c r="Q17" s="73">
        <f t="shared" si="2"/>
        <v>377.78718494999993</v>
      </c>
      <c r="R17" s="73">
        <f t="shared" si="2"/>
        <v>487.54663446000001</v>
      </c>
      <c r="S17" s="73">
        <f t="shared" si="2"/>
        <v>452.50566947000004</v>
      </c>
      <c r="T17" s="73">
        <f t="shared" si="2"/>
        <v>2013.6659750600002</v>
      </c>
    </row>
    <row r="18" spans="1:20" x14ac:dyDescent="0.25">
      <c r="A18" s="65" t="s">
        <v>247</v>
      </c>
      <c r="B18" s="69" t="s">
        <v>248</v>
      </c>
      <c r="C18" s="67" t="s">
        <v>243</v>
      </c>
      <c r="D18" s="25" t="s">
        <v>306</v>
      </c>
      <c r="E18" s="25" t="s">
        <v>306</v>
      </c>
      <c r="F18" s="73">
        <f t="shared" ref="F18:S18" si="3">SUM(F19,F22,F23)</f>
        <v>0</v>
      </c>
      <c r="G18" s="73">
        <f t="shared" si="3"/>
        <v>0</v>
      </c>
      <c r="H18" s="73">
        <f t="shared" si="3"/>
        <v>0</v>
      </c>
      <c r="I18" s="73">
        <f t="shared" si="3"/>
        <v>0</v>
      </c>
      <c r="J18" s="73">
        <f t="shared" si="3"/>
        <v>0</v>
      </c>
      <c r="K18" s="73">
        <f t="shared" si="3"/>
        <v>0</v>
      </c>
      <c r="L18" s="73">
        <f t="shared" si="3"/>
        <v>0</v>
      </c>
      <c r="M18" s="73">
        <f t="shared" si="3"/>
        <v>0</v>
      </c>
      <c r="N18" s="73">
        <f t="shared" si="3"/>
        <v>0</v>
      </c>
      <c r="O18" s="73">
        <f t="shared" si="3"/>
        <v>0</v>
      </c>
      <c r="P18" s="73">
        <f t="shared" si="3"/>
        <v>0</v>
      </c>
      <c r="Q18" s="73">
        <f t="shared" si="3"/>
        <v>0</v>
      </c>
      <c r="R18" s="73">
        <f t="shared" si="3"/>
        <v>0</v>
      </c>
      <c r="S18" s="73">
        <f t="shared" si="3"/>
        <v>0</v>
      </c>
      <c r="T18" s="73">
        <f t="shared" ref="T18" si="4">SUM(T19,T22,T23)</f>
        <v>0</v>
      </c>
    </row>
    <row r="19" spans="1:20" x14ac:dyDescent="0.25">
      <c r="A19" s="65" t="s">
        <v>249</v>
      </c>
      <c r="B19" s="70" t="s">
        <v>250</v>
      </c>
      <c r="C19" s="67" t="s">
        <v>243</v>
      </c>
      <c r="D19" s="25" t="s">
        <v>306</v>
      </c>
      <c r="E19" s="25" t="s">
        <v>306</v>
      </c>
      <c r="F19" s="73">
        <f t="shared" ref="F19:S19" si="5">SUM(F20:F21)</f>
        <v>0</v>
      </c>
      <c r="G19" s="73">
        <f t="shared" si="5"/>
        <v>0</v>
      </c>
      <c r="H19" s="73">
        <f t="shared" si="5"/>
        <v>0</v>
      </c>
      <c r="I19" s="73">
        <f t="shared" si="5"/>
        <v>0</v>
      </c>
      <c r="J19" s="73">
        <f t="shared" si="5"/>
        <v>0</v>
      </c>
      <c r="K19" s="73">
        <f t="shared" si="5"/>
        <v>0</v>
      </c>
      <c r="L19" s="73">
        <f t="shared" si="5"/>
        <v>0</v>
      </c>
      <c r="M19" s="73">
        <f t="shared" si="5"/>
        <v>0</v>
      </c>
      <c r="N19" s="73">
        <f t="shared" si="5"/>
        <v>0</v>
      </c>
      <c r="O19" s="73">
        <f t="shared" si="5"/>
        <v>0</v>
      </c>
      <c r="P19" s="73">
        <f t="shared" si="5"/>
        <v>0</v>
      </c>
      <c r="Q19" s="73">
        <f t="shared" si="5"/>
        <v>0</v>
      </c>
      <c r="R19" s="73">
        <f t="shared" si="5"/>
        <v>0</v>
      </c>
      <c r="S19" s="73">
        <f t="shared" si="5"/>
        <v>0</v>
      </c>
      <c r="T19" s="73">
        <f t="shared" ref="T19" si="6">SUM(T20:T21)</f>
        <v>0</v>
      </c>
    </row>
    <row r="20" spans="1:20" x14ac:dyDescent="0.25">
      <c r="A20" s="65" t="s">
        <v>251</v>
      </c>
      <c r="B20" s="71" t="s">
        <v>252</v>
      </c>
      <c r="C20" s="67" t="s">
        <v>243</v>
      </c>
      <c r="D20" s="25" t="s">
        <v>306</v>
      </c>
      <c r="E20" s="25" t="s">
        <v>306</v>
      </c>
      <c r="F20" s="73" t="s">
        <v>306</v>
      </c>
      <c r="G20" s="73">
        <f t="shared" si="1"/>
        <v>0</v>
      </c>
      <c r="H20" s="73" t="s">
        <v>306</v>
      </c>
      <c r="I20" s="73" t="s">
        <v>306</v>
      </c>
      <c r="J20" s="73" t="s">
        <v>306</v>
      </c>
      <c r="K20" s="73" t="s">
        <v>306</v>
      </c>
      <c r="L20" s="73" t="s">
        <v>306</v>
      </c>
      <c r="M20" s="73" t="s">
        <v>306</v>
      </c>
      <c r="N20" s="73" t="s">
        <v>306</v>
      </c>
      <c r="O20" s="73" t="s">
        <v>306</v>
      </c>
      <c r="P20" s="73" t="s">
        <v>306</v>
      </c>
      <c r="Q20" s="73" t="s">
        <v>306</v>
      </c>
      <c r="R20" s="73" t="s">
        <v>306</v>
      </c>
      <c r="S20" s="73" t="s">
        <v>306</v>
      </c>
      <c r="T20" s="73" t="s">
        <v>306</v>
      </c>
    </row>
    <row r="21" spans="1:20" x14ac:dyDescent="0.25">
      <c r="A21" s="65" t="s">
        <v>253</v>
      </c>
      <c r="B21" s="71" t="s">
        <v>254</v>
      </c>
      <c r="C21" s="67" t="s">
        <v>243</v>
      </c>
      <c r="D21" s="25" t="s">
        <v>306</v>
      </c>
      <c r="E21" s="25" t="s">
        <v>306</v>
      </c>
      <c r="F21" s="73" t="s">
        <v>306</v>
      </c>
      <c r="G21" s="73">
        <f t="shared" si="1"/>
        <v>0</v>
      </c>
      <c r="H21" s="73" t="s">
        <v>306</v>
      </c>
      <c r="I21" s="73" t="s">
        <v>306</v>
      </c>
      <c r="J21" s="73" t="s">
        <v>306</v>
      </c>
      <c r="K21" s="73" t="s">
        <v>306</v>
      </c>
      <c r="L21" s="73" t="s">
        <v>306</v>
      </c>
      <c r="M21" s="73" t="s">
        <v>306</v>
      </c>
      <c r="N21" s="73" t="s">
        <v>306</v>
      </c>
      <c r="O21" s="73" t="s">
        <v>306</v>
      </c>
      <c r="P21" s="73" t="s">
        <v>306</v>
      </c>
      <c r="Q21" s="73" t="s">
        <v>306</v>
      </c>
      <c r="R21" s="73" t="s">
        <v>306</v>
      </c>
      <c r="S21" s="73" t="s">
        <v>306</v>
      </c>
      <c r="T21" s="73" t="s">
        <v>306</v>
      </c>
    </row>
    <row r="22" spans="1:20" x14ac:dyDescent="0.25">
      <c r="A22" s="65" t="s">
        <v>255</v>
      </c>
      <c r="B22" s="70" t="s">
        <v>256</v>
      </c>
      <c r="C22" s="67" t="s">
        <v>243</v>
      </c>
      <c r="D22" s="25" t="s">
        <v>306</v>
      </c>
      <c r="E22" s="25" t="s">
        <v>306</v>
      </c>
      <c r="F22" s="73" t="s">
        <v>306</v>
      </c>
      <c r="G22" s="73">
        <f t="shared" si="1"/>
        <v>0</v>
      </c>
      <c r="H22" s="73" t="s">
        <v>306</v>
      </c>
      <c r="I22" s="73" t="s">
        <v>306</v>
      </c>
      <c r="J22" s="73" t="s">
        <v>306</v>
      </c>
      <c r="K22" s="73" t="s">
        <v>306</v>
      </c>
      <c r="L22" s="73" t="s">
        <v>306</v>
      </c>
      <c r="M22" s="73" t="s">
        <v>306</v>
      </c>
      <c r="N22" s="73" t="s">
        <v>306</v>
      </c>
      <c r="O22" s="73" t="s">
        <v>306</v>
      </c>
      <c r="P22" s="73" t="s">
        <v>306</v>
      </c>
      <c r="Q22" s="73" t="s">
        <v>306</v>
      </c>
      <c r="R22" s="73" t="s">
        <v>306</v>
      </c>
      <c r="S22" s="73" t="s">
        <v>306</v>
      </c>
      <c r="T22" s="73" t="s">
        <v>306</v>
      </c>
    </row>
    <row r="23" spans="1:20" x14ac:dyDescent="0.25">
      <c r="A23" s="65" t="s">
        <v>257</v>
      </c>
      <c r="B23" s="70" t="s">
        <v>258</v>
      </c>
      <c r="C23" s="67" t="s">
        <v>243</v>
      </c>
      <c r="D23" s="25" t="s">
        <v>306</v>
      </c>
      <c r="E23" s="25" t="s">
        <v>306</v>
      </c>
      <c r="F23" s="73" t="s">
        <v>306</v>
      </c>
      <c r="G23" s="73">
        <f t="shared" si="1"/>
        <v>0</v>
      </c>
      <c r="H23" s="73" t="s">
        <v>306</v>
      </c>
      <c r="I23" s="73" t="s">
        <v>306</v>
      </c>
      <c r="J23" s="73" t="s">
        <v>306</v>
      </c>
      <c r="K23" s="73" t="s">
        <v>306</v>
      </c>
      <c r="L23" s="73" t="s">
        <v>306</v>
      </c>
      <c r="M23" s="73" t="s">
        <v>306</v>
      </c>
      <c r="N23" s="73" t="s">
        <v>306</v>
      </c>
      <c r="O23" s="73" t="s">
        <v>306</v>
      </c>
      <c r="P23" s="73" t="s">
        <v>306</v>
      </c>
      <c r="Q23" s="73" t="s">
        <v>306</v>
      </c>
      <c r="R23" s="73" t="s">
        <v>306</v>
      </c>
      <c r="S23" s="73" t="s">
        <v>306</v>
      </c>
      <c r="T23" s="73" t="s">
        <v>306</v>
      </c>
    </row>
    <row r="24" spans="1:20" x14ac:dyDescent="0.25">
      <c r="A24" s="65" t="s">
        <v>259</v>
      </c>
      <c r="B24" s="69" t="s">
        <v>260</v>
      </c>
      <c r="C24" s="67" t="s">
        <v>243</v>
      </c>
      <c r="D24" s="25" t="s">
        <v>306</v>
      </c>
      <c r="E24" s="25" t="s">
        <v>306</v>
      </c>
      <c r="F24" s="73">
        <f t="shared" ref="F24:T24" si="7">SUM(F25,F28,F29,F30)</f>
        <v>0</v>
      </c>
      <c r="G24" s="73">
        <f t="shared" si="7"/>
        <v>0</v>
      </c>
      <c r="H24" s="73">
        <f t="shared" si="7"/>
        <v>0</v>
      </c>
      <c r="I24" s="73">
        <f t="shared" si="7"/>
        <v>0</v>
      </c>
      <c r="J24" s="73">
        <f t="shared" si="7"/>
        <v>0</v>
      </c>
      <c r="K24" s="73">
        <f t="shared" si="7"/>
        <v>0</v>
      </c>
      <c r="L24" s="73">
        <f t="shared" si="7"/>
        <v>0</v>
      </c>
      <c r="M24" s="73">
        <f t="shared" si="7"/>
        <v>0</v>
      </c>
      <c r="N24" s="73">
        <f t="shared" si="7"/>
        <v>0</v>
      </c>
      <c r="O24" s="73">
        <f t="shared" si="7"/>
        <v>0</v>
      </c>
      <c r="P24" s="73">
        <f t="shared" si="7"/>
        <v>0</v>
      </c>
      <c r="Q24" s="73">
        <f t="shared" si="7"/>
        <v>0</v>
      </c>
      <c r="R24" s="73">
        <f t="shared" si="7"/>
        <v>0</v>
      </c>
      <c r="S24" s="73">
        <f t="shared" si="7"/>
        <v>0</v>
      </c>
      <c r="T24" s="73">
        <f t="shared" si="7"/>
        <v>0</v>
      </c>
    </row>
    <row r="25" spans="1:20" x14ac:dyDescent="0.25">
      <c r="A25" s="65" t="s">
        <v>261</v>
      </c>
      <c r="B25" s="70" t="s">
        <v>262</v>
      </c>
      <c r="C25" s="67" t="s">
        <v>243</v>
      </c>
      <c r="D25" s="25" t="s">
        <v>306</v>
      </c>
      <c r="E25" s="25" t="s">
        <v>306</v>
      </c>
      <c r="F25" s="73">
        <f t="shared" ref="F25:T25" si="8">SUM(F26,F27)</f>
        <v>0</v>
      </c>
      <c r="G25" s="73">
        <f t="shared" si="8"/>
        <v>0</v>
      </c>
      <c r="H25" s="73">
        <f t="shared" si="8"/>
        <v>0</v>
      </c>
      <c r="I25" s="73">
        <f t="shared" si="8"/>
        <v>0</v>
      </c>
      <c r="J25" s="73">
        <f t="shared" si="8"/>
        <v>0</v>
      </c>
      <c r="K25" s="73">
        <f t="shared" si="8"/>
        <v>0</v>
      </c>
      <c r="L25" s="73">
        <f t="shared" si="8"/>
        <v>0</v>
      </c>
      <c r="M25" s="73">
        <f t="shared" si="8"/>
        <v>0</v>
      </c>
      <c r="N25" s="73">
        <f t="shared" si="8"/>
        <v>0</v>
      </c>
      <c r="O25" s="73">
        <f t="shared" si="8"/>
        <v>0</v>
      </c>
      <c r="P25" s="73">
        <f t="shared" si="8"/>
        <v>0</v>
      </c>
      <c r="Q25" s="73">
        <f t="shared" si="8"/>
        <v>0</v>
      </c>
      <c r="R25" s="73">
        <f t="shared" si="8"/>
        <v>0</v>
      </c>
      <c r="S25" s="73">
        <f t="shared" si="8"/>
        <v>0</v>
      </c>
      <c r="T25" s="73">
        <f t="shared" si="8"/>
        <v>0</v>
      </c>
    </row>
    <row r="26" spans="1:20" ht="31.5" x14ac:dyDescent="0.25">
      <c r="A26" s="65" t="s">
        <v>263</v>
      </c>
      <c r="B26" s="71" t="s">
        <v>264</v>
      </c>
      <c r="C26" s="67" t="s">
        <v>243</v>
      </c>
      <c r="D26" s="25" t="s">
        <v>306</v>
      </c>
      <c r="E26" s="25" t="s">
        <v>306</v>
      </c>
      <c r="F26" s="25" t="s">
        <v>306</v>
      </c>
      <c r="G26" s="25" t="s">
        <v>306</v>
      </c>
      <c r="H26" s="25" t="s">
        <v>306</v>
      </c>
      <c r="I26" s="25" t="s">
        <v>306</v>
      </c>
      <c r="J26" s="25" t="s">
        <v>306</v>
      </c>
      <c r="K26" s="25" t="s">
        <v>306</v>
      </c>
      <c r="L26" s="25" t="s">
        <v>306</v>
      </c>
      <c r="M26" s="25" t="s">
        <v>306</v>
      </c>
      <c r="N26" s="25" t="s">
        <v>306</v>
      </c>
      <c r="O26" s="25" t="s">
        <v>306</v>
      </c>
      <c r="P26" s="25" t="s">
        <v>306</v>
      </c>
      <c r="Q26" s="25" t="s">
        <v>306</v>
      </c>
      <c r="R26" s="25" t="s">
        <v>306</v>
      </c>
      <c r="S26" s="25" t="s">
        <v>306</v>
      </c>
      <c r="T26" s="25" t="s">
        <v>306</v>
      </c>
    </row>
    <row r="27" spans="1:20" x14ac:dyDescent="0.25">
      <c r="A27" s="65" t="s">
        <v>265</v>
      </c>
      <c r="B27" s="71" t="s">
        <v>266</v>
      </c>
      <c r="C27" s="67" t="s">
        <v>243</v>
      </c>
      <c r="D27" s="25" t="s">
        <v>306</v>
      </c>
      <c r="E27" s="25" t="s">
        <v>306</v>
      </c>
      <c r="F27" s="73" t="s">
        <v>306</v>
      </c>
      <c r="G27" s="73">
        <f t="shared" si="1"/>
        <v>0</v>
      </c>
      <c r="H27" s="73" t="s">
        <v>306</v>
      </c>
      <c r="I27" s="73" t="s">
        <v>306</v>
      </c>
      <c r="J27" s="73" t="s">
        <v>306</v>
      </c>
      <c r="K27" s="73" t="s">
        <v>306</v>
      </c>
      <c r="L27" s="73" t="s">
        <v>306</v>
      </c>
      <c r="M27" s="73" t="s">
        <v>306</v>
      </c>
      <c r="N27" s="73" t="s">
        <v>306</v>
      </c>
      <c r="O27" s="73" t="s">
        <v>306</v>
      </c>
      <c r="P27" s="73" t="s">
        <v>306</v>
      </c>
      <c r="Q27" s="73" t="s">
        <v>306</v>
      </c>
      <c r="R27" s="73" t="s">
        <v>306</v>
      </c>
      <c r="S27" s="73" t="s">
        <v>306</v>
      </c>
      <c r="T27" s="73" t="s">
        <v>306</v>
      </c>
    </row>
    <row r="28" spans="1:20" ht="31.5" x14ac:dyDescent="0.25">
      <c r="A28" s="65" t="s">
        <v>267</v>
      </c>
      <c r="B28" s="70" t="s">
        <v>268</v>
      </c>
      <c r="C28" s="67" t="s">
        <v>243</v>
      </c>
      <c r="D28" s="25" t="s">
        <v>306</v>
      </c>
      <c r="E28" s="25" t="s">
        <v>306</v>
      </c>
      <c r="F28" s="73" t="s">
        <v>306</v>
      </c>
      <c r="G28" s="73">
        <f t="shared" si="1"/>
        <v>0</v>
      </c>
      <c r="H28" s="73" t="s">
        <v>306</v>
      </c>
      <c r="I28" s="73" t="s">
        <v>306</v>
      </c>
      <c r="J28" s="73" t="s">
        <v>306</v>
      </c>
      <c r="K28" s="73" t="s">
        <v>306</v>
      </c>
      <c r="L28" s="73" t="s">
        <v>306</v>
      </c>
      <c r="M28" s="73" t="s">
        <v>306</v>
      </c>
      <c r="N28" s="73" t="s">
        <v>306</v>
      </c>
      <c r="O28" s="73" t="s">
        <v>306</v>
      </c>
      <c r="P28" s="73" t="s">
        <v>306</v>
      </c>
      <c r="Q28" s="73" t="s">
        <v>306</v>
      </c>
      <c r="R28" s="73" t="s">
        <v>306</v>
      </c>
      <c r="S28" s="73" t="s">
        <v>306</v>
      </c>
      <c r="T28" s="73" t="s">
        <v>306</v>
      </c>
    </row>
    <row r="29" spans="1:20" x14ac:dyDescent="0.25">
      <c r="A29" s="65" t="s">
        <v>269</v>
      </c>
      <c r="B29" s="70" t="s">
        <v>270</v>
      </c>
      <c r="C29" s="67" t="s">
        <v>243</v>
      </c>
      <c r="D29" s="25" t="s">
        <v>306</v>
      </c>
      <c r="E29" s="25" t="s">
        <v>306</v>
      </c>
      <c r="F29" s="73" t="s">
        <v>306</v>
      </c>
      <c r="G29" s="73">
        <f t="shared" si="1"/>
        <v>0</v>
      </c>
      <c r="H29" s="73" t="s">
        <v>306</v>
      </c>
      <c r="I29" s="73" t="s">
        <v>306</v>
      </c>
      <c r="J29" s="73" t="s">
        <v>306</v>
      </c>
      <c r="K29" s="73" t="s">
        <v>306</v>
      </c>
      <c r="L29" s="73" t="s">
        <v>306</v>
      </c>
      <c r="M29" s="73" t="s">
        <v>306</v>
      </c>
      <c r="N29" s="73" t="s">
        <v>306</v>
      </c>
      <c r="O29" s="73" t="s">
        <v>306</v>
      </c>
      <c r="P29" s="73" t="s">
        <v>306</v>
      </c>
      <c r="Q29" s="73" t="s">
        <v>306</v>
      </c>
      <c r="R29" s="73" t="s">
        <v>306</v>
      </c>
      <c r="S29" s="73" t="s">
        <v>306</v>
      </c>
      <c r="T29" s="73" t="s">
        <v>306</v>
      </c>
    </row>
    <row r="30" spans="1:20" x14ac:dyDescent="0.25">
      <c r="A30" s="65" t="s">
        <v>271</v>
      </c>
      <c r="B30" s="70" t="s">
        <v>272</v>
      </c>
      <c r="C30" s="67" t="s">
        <v>243</v>
      </c>
      <c r="D30" s="25" t="s">
        <v>306</v>
      </c>
      <c r="E30" s="25" t="s">
        <v>306</v>
      </c>
      <c r="F30" s="73" t="s">
        <v>306</v>
      </c>
      <c r="G30" s="73">
        <f t="shared" si="1"/>
        <v>0</v>
      </c>
      <c r="H30" s="73" t="s">
        <v>306</v>
      </c>
      <c r="I30" s="73" t="s">
        <v>306</v>
      </c>
      <c r="J30" s="73" t="s">
        <v>306</v>
      </c>
      <c r="K30" s="73" t="s">
        <v>306</v>
      </c>
      <c r="L30" s="73" t="s">
        <v>306</v>
      </c>
      <c r="M30" s="73" t="s">
        <v>306</v>
      </c>
      <c r="N30" s="73" t="s">
        <v>306</v>
      </c>
      <c r="O30" s="73" t="s">
        <v>306</v>
      </c>
      <c r="P30" s="73" t="s">
        <v>306</v>
      </c>
      <c r="Q30" s="73" t="s">
        <v>306</v>
      </c>
      <c r="R30" s="73" t="s">
        <v>306</v>
      </c>
      <c r="S30" s="73" t="s">
        <v>306</v>
      </c>
      <c r="T30" s="73" t="s">
        <v>306</v>
      </c>
    </row>
    <row r="31" spans="1:20" x14ac:dyDescent="0.25">
      <c r="A31" s="65" t="s">
        <v>273</v>
      </c>
      <c r="B31" s="69" t="s">
        <v>274</v>
      </c>
      <c r="C31" s="67" t="s">
        <v>243</v>
      </c>
      <c r="D31" s="25" t="s">
        <v>306</v>
      </c>
      <c r="E31" s="25" t="s">
        <v>306</v>
      </c>
      <c r="F31" s="73">
        <f t="shared" ref="F31:T31" si="9">SUM(F32,F33,F34,F38)</f>
        <v>0</v>
      </c>
      <c r="G31" s="73">
        <f t="shared" si="9"/>
        <v>2189.1094878350009</v>
      </c>
      <c r="H31" s="73">
        <f t="shared" si="9"/>
        <v>0</v>
      </c>
      <c r="I31" s="73">
        <f t="shared" si="9"/>
        <v>0</v>
      </c>
      <c r="J31" s="73">
        <f t="shared" si="9"/>
        <v>1998.8759485550008</v>
      </c>
      <c r="K31" s="73">
        <f t="shared" si="9"/>
        <v>190.23353927999997</v>
      </c>
      <c r="L31" s="73">
        <f t="shared" si="9"/>
        <v>0</v>
      </c>
      <c r="M31" s="73">
        <f t="shared" si="9"/>
        <v>2013.6659750600002</v>
      </c>
      <c r="N31" s="73">
        <f t="shared" si="9"/>
        <v>210.85495032999995</v>
      </c>
      <c r="O31" s="73">
        <f t="shared" si="9"/>
        <v>210.8389502</v>
      </c>
      <c r="P31" s="73">
        <f t="shared" si="9"/>
        <v>274.13258565000001</v>
      </c>
      <c r="Q31" s="73">
        <f t="shared" si="9"/>
        <v>377.78718494999993</v>
      </c>
      <c r="R31" s="73">
        <f t="shared" si="9"/>
        <v>487.54663446000001</v>
      </c>
      <c r="S31" s="73">
        <f t="shared" si="9"/>
        <v>452.50566947000004</v>
      </c>
      <c r="T31" s="73">
        <f t="shared" si="9"/>
        <v>2013.6659750600002</v>
      </c>
    </row>
    <row r="32" spans="1:20" x14ac:dyDescent="0.25">
      <c r="A32" s="65" t="s">
        <v>275</v>
      </c>
      <c r="B32" s="70" t="s">
        <v>276</v>
      </c>
      <c r="C32" s="67" t="s">
        <v>243</v>
      </c>
      <c r="D32" s="25" t="s">
        <v>306</v>
      </c>
      <c r="E32" s="25" t="s">
        <v>306</v>
      </c>
      <c r="F32" s="25" t="s">
        <v>306</v>
      </c>
      <c r="G32" s="25" t="s">
        <v>306</v>
      </c>
      <c r="H32" s="25" t="s">
        <v>306</v>
      </c>
      <c r="I32" s="25" t="s">
        <v>306</v>
      </c>
      <c r="J32" s="25" t="s">
        <v>306</v>
      </c>
      <c r="K32" s="25" t="s">
        <v>306</v>
      </c>
      <c r="L32" s="25" t="s">
        <v>306</v>
      </c>
      <c r="M32" s="25" t="s">
        <v>306</v>
      </c>
      <c r="N32" s="25" t="s">
        <v>306</v>
      </c>
      <c r="O32" s="25" t="s">
        <v>306</v>
      </c>
      <c r="P32" s="25" t="s">
        <v>306</v>
      </c>
      <c r="Q32" s="25" t="s">
        <v>306</v>
      </c>
      <c r="R32" s="25" t="s">
        <v>306</v>
      </c>
      <c r="S32" s="25" t="s">
        <v>306</v>
      </c>
      <c r="T32" s="25" t="s">
        <v>306</v>
      </c>
    </row>
    <row r="33" spans="1:20" x14ac:dyDescent="0.25">
      <c r="A33" s="65" t="s">
        <v>277</v>
      </c>
      <c r="B33" s="70" t="s">
        <v>278</v>
      </c>
      <c r="C33" s="67" t="s">
        <v>243</v>
      </c>
      <c r="D33" s="25" t="s">
        <v>306</v>
      </c>
      <c r="E33" s="25" t="s">
        <v>306</v>
      </c>
      <c r="F33" s="73" t="s">
        <v>306</v>
      </c>
      <c r="G33" s="73">
        <f t="shared" si="1"/>
        <v>0</v>
      </c>
      <c r="H33" s="73" t="s">
        <v>306</v>
      </c>
      <c r="I33" s="73" t="s">
        <v>306</v>
      </c>
      <c r="J33" s="73" t="s">
        <v>306</v>
      </c>
      <c r="K33" s="73" t="s">
        <v>306</v>
      </c>
      <c r="L33" s="73" t="s">
        <v>306</v>
      </c>
      <c r="M33" s="73" t="s">
        <v>306</v>
      </c>
      <c r="N33" s="73" t="s">
        <v>306</v>
      </c>
      <c r="O33" s="73" t="s">
        <v>306</v>
      </c>
      <c r="P33" s="73" t="s">
        <v>306</v>
      </c>
      <c r="Q33" s="73" t="s">
        <v>306</v>
      </c>
      <c r="R33" s="73" t="s">
        <v>306</v>
      </c>
      <c r="S33" s="73" t="s">
        <v>306</v>
      </c>
      <c r="T33" s="73" t="s">
        <v>306</v>
      </c>
    </row>
    <row r="34" spans="1:20" x14ac:dyDescent="0.25">
      <c r="A34" s="65" t="s">
        <v>279</v>
      </c>
      <c r="B34" s="70" t="s">
        <v>280</v>
      </c>
      <c r="C34" s="67" t="s">
        <v>243</v>
      </c>
      <c r="D34" s="25" t="s">
        <v>306</v>
      </c>
      <c r="E34" s="25" t="s">
        <v>306</v>
      </c>
      <c r="F34" s="73">
        <f t="shared" ref="F34:S34" si="10">SUM(F35:F37)</f>
        <v>0</v>
      </c>
      <c r="G34" s="73">
        <f t="shared" si="10"/>
        <v>2108.3533039750009</v>
      </c>
      <c r="H34" s="73">
        <f t="shared" si="10"/>
        <v>0</v>
      </c>
      <c r="I34" s="73">
        <f t="shared" si="10"/>
        <v>0</v>
      </c>
      <c r="J34" s="73">
        <f t="shared" si="10"/>
        <v>1998.8759485550008</v>
      </c>
      <c r="K34" s="73">
        <f t="shared" si="10"/>
        <v>109.47735541999999</v>
      </c>
      <c r="L34" s="73">
        <f t="shared" si="10"/>
        <v>0</v>
      </c>
      <c r="M34" s="73">
        <f t="shared" si="10"/>
        <v>1932.9097912000002</v>
      </c>
      <c r="N34" s="73">
        <f t="shared" si="10"/>
        <v>210.85495032999995</v>
      </c>
      <c r="O34" s="73">
        <f t="shared" si="10"/>
        <v>145.40422938</v>
      </c>
      <c r="P34" s="73">
        <f t="shared" si="10"/>
        <v>267.80147425000001</v>
      </c>
      <c r="Q34" s="73">
        <f t="shared" si="10"/>
        <v>371.20351733999991</v>
      </c>
      <c r="R34" s="73">
        <f t="shared" si="10"/>
        <v>486.36702309999998</v>
      </c>
      <c r="S34" s="73">
        <f t="shared" si="10"/>
        <v>451.27859680000006</v>
      </c>
      <c r="T34" s="73">
        <f t="shared" ref="T34" si="11">SUM(T35:T37)</f>
        <v>1932.9097912000002</v>
      </c>
    </row>
    <row r="35" spans="1:20" x14ac:dyDescent="0.25">
      <c r="A35" s="65" t="s">
        <v>279</v>
      </c>
      <c r="B35" s="72" t="s">
        <v>281</v>
      </c>
      <c r="C35" s="67" t="s">
        <v>282</v>
      </c>
      <c r="D35" s="25">
        <v>2022</v>
      </c>
      <c r="E35" s="25">
        <v>2029</v>
      </c>
      <c r="F35" s="73" t="s">
        <v>306</v>
      </c>
      <c r="G35" s="73">
        <f t="shared" ref="G35:G37" si="12">SUM(H35:K35)</f>
        <v>89.720909689999999</v>
      </c>
      <c r="H35" s="73">
        <v>0</v>
      </c>
      <c r="I35" s="73">
        <v>0</v>
      </c>
      <c r="J35" s="73">
        <v>89.720909689999999</v>
      </c>
      <c r="K35" s="73">
        <v>0</v>
      </c>
      <c r="L35" s="73" t="s">
        <v>306</v>
      </c>
      <c r="M35" s="73">
        <v>80.95426999</v>
      </c>
      <c r="N35" s="73">
        <v>5.1916130000000003</v>
      </c>
      <c r="O35" s="73">
        <v>19.071655399999997</v>
      </c>
      <c r="P35" s="73">
        <v>26.27606106</v>
      </c>
      <c r="Q35" s="73">
        <v>11.362271269999999</v>
      </c>
      <c r="R35" s="73">
        <v>9.3990986500000009</v>
      </c>
      <c r="S35" s="73">
        <v>9.6535706099999992</v>
      </c>
      <c r="T35" s="73">
        <f t="shared" ref="T35:T37" si="13">SUM(N35:S35)</f>
        <v>80.95426999</v>
      </c>
    </row>
    <row r="36" spans="1:20" x14ac:dyDescent="0.25">
      <c r="A36" s="65" t="s">
        <v>279</v>
      </c>
      <c r="B36" s="72" t="s">
        <v>283</v>
      </c>
      <c r="C36" s="67" t="s">
        <v>284</v>
      </c>
      <c r="D36" s="25">
        <v>2022</v>
      </c>
      <c r="E36" s="25">
        <v>2029</v>
      </c>
      <c r="F36" s="73" t="s">
        <v>306</v>
      </c>
      <c r="G36" s="73">
        <f t="shared" si="12"/>
        <v>96.142689419999996</v>
      </c>
      <c r="H36" s="73">
        <v>0</v>
      </c>
      <c r="I36" s="73">
        <v>0</v>
      </c>
      <c r="J36" s="73">
        <v>0</v>
      </c>
      <c r="K36" s="73">
        <v>96.142689419999996</v>
      </c>
      <c r="L36" s="73" t="s">
        <v>306</v>
      </c>
      <c r="M36" s="73">
        <v>76.580389420000003</v>
      </c>
      <c r="N36" s="73">
        <v>4.3771111200000004</v>
      </c>
      <c r="O36" s="73">
        <v>17.33306705</v>
      </c>
      <c r="P36" s="73">
        <v>18.884891929999998</v>
      </c>
      <c r="Q36" s="73">
        <v>14.61768663</v>
      </c>
      <c r="R36" s="73">
        <v>4.6328166600000005</v>
      </c>
      <c r="S36" s="73">
        <v>16.734816030000001</v>
      </c>
      <c r="T36" s="73">
        <f t="shared" si="13"/>
        <v>76.580389420000003</v>
      </c>
    </row>
    <row r="37" spans="1:20" x14ac:dyDescent="0.25">
      <c r="A37" s="65" t="s">
        <v>279</v>
      </c>
      <c r="B37" s="72" t="s">
        <v>285</v>
      </c>
      <c r="C37" s="67" t="s">
        <v>286</v>
      </c>
      <c r="D37" s="25">
        <v>2022</v>
      </c>
      <c r="E37" s="25">
        <v>2029</v>
      </c>
      <c r="F37" s="73" t="s">
        <v>306</v>
      </c>
      <c r="G37" s="73">
        <f t="shared" si="12"/>
        <v>1922.4897048650007</v>
      </c>
      <c r="H37" s="73">
        <v>0</v>
      </c>
      <c r="I37" s="73">
        <v>0</v>
      </c>
      <c r="J37" s="73">
        <v>1909.1550388650007</v>
      </c>
      <c r="K37" s="73">
        <v>13.334666</v>
      </c>
      <c r="L37" s="73" t="s">
        <v>306</v>
      </c>
      <c r="M37" s="73">
        <v>1775.3751317900001</v>
      </c>
      <c r="N37" s="73">
        <v>201.28622620999994</v>
      </c>
      <c r="O37" s="73">
        <v>108.99950693000001</v>
      </c>
      <c r="P37" s="73">
        <v>222.64052126000001</v>
      </c>
      <c r="Q37" s="73">
        <v>345.22355943999992</v>
      </c>
      <c r="R37" s="73">
        <v>472.33510779</v>
      </c>
      <c r="S37" s="73">
        <v>424.89021016000004</v>
      </c>
      <c r="T37" s="73">
        <f t="shared" si="13"/>
        <v>1775.3751317900001</v>
      </c>
    </row>
    <row r="38" spans="1:20" x14ac:dyDescent="0.25">
      <c r="A38" s="65" t="s">
        <v>287</v>
      </c>
      <c r="B38" s="70" t="s">
        <v>288</v>
      </c>
      <c r="C38" s="67" t="s">
        <v>243</v>
      </c>
      <c r="D38" s="25" t="s">
        <v>306</v>
      </c>
      <c r="E38" s="25" t="s">
        <v>306</v>
      </c>
      <c r="F38" s="73">
        <f t="shared" ref="F38:S38" si="14">SUM(F39,F40)</f>
        <v>0</v>
      </c>
      <c r="G38" s="73">
        <f t="shared" si="14"/>
        <v>80.756183859999979</v>
      </c>
      <c r="H38" s="73">
        <f t="shared" si="14"/>
        <v>0</v>
      </c>
      <c r="I38" s="73">
        <f t="shared" si="14"/>
        <v>0</v>
      </c>
      <c r="J38" s="73">
        <f t="shared" si="14"/>
        <v>0</v>
      </c>
      <c r="K38" s="73">
        <f t="shared" si="14"/>
        <v>80.756183859999979</v>
      </c>
      <c r="L38" s="73">
        <f t="shared" si="14"/>
        <v>0</v>
      </c>
      <c r="M38" s="73">
        <f t="shared" si="14"/>
        <v>80.756183859999979</v>
      </c>
      <c r="N38" s="73">
        <f t="shared" si="14"/>
        <v>0</v>
      </c>
      <c r="O38" s="73">
        <f t="shared" si="14"/>
        <v>65.434720819999995</v>
      </c>
      <c r="P38" s="73">
        <f t="shared" si="14"/>
        <v>6.3311114000000002</v>
      </c>
      <c r="Q38" s="73">
        <f t="shared" si="14"/>
        <v>6.5836676099999991</v>
      </c>
      <c r="R38" s="73">
        <f t="shared" si="14"/>
        <v>1.1796113599999998</v>
      </c>
      <c r="S38" s="73">
        <f t="shared" si="14"/>
        <v>1.2270726699999999</v>
      </c>
      <c r="T38" s="73">
        <f t="shared" ref="T38" si="15">SUM(T39,T40)</f>
        <v>80.756183859999979</v>
      </c>
    </row>
    <row r="39" spans="1:20" ht="31.5" x14ac:dyDescent="0.25">
      <c r="A39" s="65" t="s">
        <v>289</v>
      </c>
      <c r="B39" s="71" t="s">
        <v>290</v>
      </c>
      <c r="C39" s="67" t="s">
        <v>243</v>
      </c>
      <c r="D39" s="25" t="s">
        <v>306</v>
      </c>
      <c r="E39" s="25" t="s">
        <v>306</v>
      </c>
      <c r="F39" s="73" t="s">
        <v>306</v>
      </c>
      <c r="G39" s="73" t="s">
        <v>306</v>
      </c>
      <c r="H39" s="73" t="s">
        <v>306</v>
      </c>
      <c r="I39" s="73" t="s">
        <v>306</v>
      </c>
      <c r="J39" s="73" t="s">
        <v>306</v>
      </c>
      <c r="K39" s="73" t="s">
        <v>306</v>
      </c>
      <c r="L39" s="73" t="s">
        <v>306</v>
      </c>
      <c r="M39" s="73" t="s">
        <v>306</v>
      </c>
      <c r="N39" s="73" t="s">
        <v>306</v>
      </c>
      <c r="O39" s="73" t="s">
        <v>306</v>
      </c>
      <c r="P39" s="73" t="s">
        <v>306</v>
      </c>
      <c r="Q39" s="73" t="s">
        <v>306</v>
      </c>
      <c r="R39" s="73" t="s">
        <v>306</v>
      </c>
      <c r="S39" s="73" t="s">
        <v>306</v>
      </c>
      <c r="T39" s="73" t="s">
        <v>306</v>
      </c>
    </row>
    <row r="40" spans="1:20" x14ac:dyDescent="0.25">
      <c r="A40" s="65" t="s">
        <v>291</v>
      </c>
      <c r="B40" s="71" t="s">
        <v>292</v>
      </c>
      <c r="C40" s="67" t="s">
        <v>243</v>
      </c>
      <c r="D40" s="25" t="s">
        <v>306</v>
      </c>
      <c r="E40" s="25" t="s">
        <v>306</v>
      </c>
      <c r="F40" s="73" t="str">
        <f t="shared" ref="F40:S40" si="16">F41</f>
        <v>нд</v>
      </c>
      <c r="G40" s="73">
        <f t="shared" si="16"/>
        <v>80.756183859999979</v>
      </c>
      <c r="H40" s="73" t="str">
        <f t="shared" si="16"/>
        <v>нд</v>
      </c>
      <c r="I40" s="73" t="str">
        <f t="shared" si="16"/>
        <v>нд</v>
      </c>
      <c r="J40" s="73" t="str">
        <f t="shared" si="16"/>
        <v>нд</v>
      </c>
      <c r="K40" s="73">
        <f t="shared" si="16"/>
        <v>80.756183859999979</v>
      </c>
      <c r="L40" s="73" t="str">
        <f t="shared" si="16"/>
        <v>нд</v>
      </c>
      <c r="M40" s="73">
        <f t="shared" si="16"/>
        <v>80.756183859999979</v>
      </c>
      <c r="N40" s="73" t="str">
        <f t="shared" si="16"/>
        <v>нд</v>
      </c>
      <c r="O40" s="73">
        <f t="shared" si="16"/>
        <v>65.434720819999995</v>
      </c>
      <c r="P40" s="73">
        <f t="shared" si="16"/>
        <v>6.3311114000000002</v>
      </c>
      <c r="Q40" s="73">
        <f t="shared" si="16"/>
        <v>6.5836676099999991</v>
      </c>
      <c r="R40" s="73">
        <f t="shared" si="16"/>
        <v>1.1796113599999998</v>
      </c>
      <c r="S40" s="73">
        <f t="shared" si="16"/>
        <v>1.2270726699999999</v>
      </c>
      <c r="T40" s="73">
        <f t="shared" ref="T40" si="17">T41</f>
        <v>80.756183859999979</v>
      </c>
    </row>
    <row r="41" spans="1:20" x14ac:dyDescent="0.25">
      <c r="A41" s="65" t="s">
        <v>291</v>
      </c>
      <c r="B41" s="72" t="s">
        <v>293</v>
      </c>
      <c r="C41" s="67" t="s">
        <v>294</v>
      </c>
      <c r="D41" s="25">
        <v>2025</v>
      </c>
      <c r="E41" s="25">
        <v>2029</v>
      </c>
      <c r="F41" s="73" t="s">
        <v>306</v>
      </c>
      <c r="G41" s="73">
        <f t="shared" ref="G41" si="18">SUM(H41:K41)</f>
        <v>80.756183859999979</v>
      </c>
      <c r="H41" s="73" t="s">
        <v>306</v>
      </c>
      <c r="I41" s="73" t="s">
        <v>306</v>
      </c>
      <c r="J41" s="73" t="s">
        <v>306</v>
      </c>
      <c r="K41" s="73">
        <v>80.756183859999979</v>
      </c>
      <c r="L41" s="73" t="s">
        <v>306</v>
      </c>
      <c r="M41" s="73">
        <v>80.756183859999979</v>
      </c>
      <c r="N41" s="73" t="s">
        <v>306</v>
      </c>
      <c r="O41" s="73">
        <v>65.434720819999995</v>
      </c>
      <c r="P41" s="73">
        <v>6.3311114000000002</v>
      </c>
      <c r="Q41" s="73">
        <v>6.5836676099999991</v>
      </c>
      <c r="R41" s="73">
        <v>1.1796113599999998</v>
      </c>
      <c r="S41" s="73">
        <v>1.2270726699999999</v>
      </c>
      <c r="T41" s="73">
        <f>SUM(N41:S41)</f>
        <v>80.756183859999979</v>
      </c>
    </row>
    <row r="42" spans="1:20" x14ac:dyDescent="0.25">
      <c r="A42" s="65" t="s">
        <v>295</v>
      </c>
      <c r="B42" s="69" t="s">
        <v>296</v>
      </c>
      <c r="C42" s="67" t="s">
        <v>243</v>
      </c>
      <c r="D42" s="25" t="s">
        <v>306</v>
      </c>
      <c r="E42" s="25" t="s">
        <v>306</v>
      </c>
      <c r="F42" s="73" t="s">
        <v>306</v>
      </c>
      <c r="G42" s="73" t="s">
        <v>306</v>
      </c>
      <c r="H42" s="73" t="s">
        <v>306</v>
      </c>
      <c r="I42" s="73" t="s">
        <v>306</v>
      </c>
      <c r="J42" s="73" t="s">
        <v>306</v>
      </c>
      <c r="K42" s="73" t="s">
        <v>306</v>
      </c>
      <c r="L42" s="73" t="s">
        <v>306</v>
      </c>
      <c r="M42" s="73" t="s">
        <v>306</v>
      </c>
      <c r="N42" s="73" t="s">
        <v>306</v>
      </c>
      <c r="O42" s="73" t="s">
        <v>306</v>
      </c>
      <c r="P42" s="73" t="s">
        <v>306</v>
      </c>
      <c r="Q42" s="73" t="s">
        <v>306</v>
      </c>
      <c r="R42" s="73" t="s">
        <v>306</v>
      </c>
      <c r="S42" s="73" t="s">
        <v>306</v>
      </c>
      <c r="T42" s="73" t="s">
        <v>306</v>
      </c>
    </row>
    <row r="43" spans="1:20" x14ac:dyDescent="0.25">
      <c r="A43" s="65" t="s">
        <v>297</v>
      </c>
      <c r="B43" s="69" t="s">
        <v>298</v>
      </c>
      <c r="C43" s="67" t="s">
        <v>243</v>
      </c>
      <c r="D43" s="25" t="s">
        <v>306</v>
      </c>
      <c r="E43" s="25" t="s">
        <v>306</v>
      </c>
      <c r="F43" s="73" t="s">
        <v>306</v>
      </c>
      <c r="G43" s="73" t="s">
        <v>306</v>
      </c>
      <c r="H43" s="73" t="s">
        <v>306</v>
      </c>
      <c r="I43" s="73" t="s">
        <v>306</v>
      </c>
      <c r="J43" s="73" t="s">
        <v>306</v>
      </c>
      <c r="K43" s="73" t="s">
        <v>306</v>
      </c>
      <c r="L43" s="73" t="s">
        <v>306</v>
      </c>
      <c r="M43" s="73" t="s">
        <v>306</v>
      </c>
      <c r="N43" s="73" t="s">
        <v>306</v>
      </c>
      <c r="O43" s="73" t="s">
        <v>306</v>
      </c>
      <c r="P43" s="73" t="s">
        <v>306</v>
      </c>
      <c r="Q43" s="73" t="s">
        <v>306</v>
      </c>
      <c r="R43" s="73" t="s">
        <v>306</v>
      </c>
      <c r="S43" s="73" t="s">
        <v>306</v>
      </c>
      <c r="T43" s="73" t="s">
        <v>306</v>
      </c>
    </row>
    <row r="44" spans="1:20" x14ac:dyDescent="0.25">
      <c r="A44" s="65" t="s">
        <v>163</v>
      </c>
      <c r="B44" s="68" t="s">
        <v>299</v>
      </c>
      <c r="C44" s="67" t="s">
        <v>243</v>
      </c>
      <c r="D44" s="25" t="s">
        <v>306</v>
      </c>
      <c r="E44" s="25" t="s">
        <v>306</v>
      </c>
      <c r="F44" s="73" t="s">
        <v>306</v>
      </c>
      <c r="G44" s="73" t="s">
        <v>306</v>
      </c>
      <c r="H44" s="73" t="s">
        <v>306</v>
      </c>
      <c r="I44" s="73" t="s">
        <v>306</v>
      </c>
      <c r="J44" s="73" t="s">
        <v>306</v>
      </c>
      <c r="K44" s="73" t="s">
        <v>306</v>
      </c>
      <c r="L44" s="73" t="s">
        <v>306</v>
      </c>
      <c r="M44" s="73" t="s">
        <v>306</v>
      </c>
      <c r="N44" s="73" t="s">
        <v>306</v>
      </c>
      <c r="O44" s="73" t="s">
        <v>306</v>
      </c>
      <c r="P44" s="73" t="s">
        <v>306</v>
      </c>
      <c r="Q44" s="73" t="s">
        <v>306</v>
      </c>
      <c r="R44" s="73" t="s">
        <v>306</v>
      </c>
      <c r="S44" s="73" t="s">
        <v>306</v>
      </c>
      <c r="T44" s="73" t="s">
        <v>306</v>
      </c>
    </row>
    <row r="46" spans="1:20" x14ac:dyDescent="0.25">
      <c r="A46" s="62"/>
      <c r="B46" s="62"/>
      <c r="C46" s="62"/>
    </row>
  </sheetData>
  <mergeCells count="19">
    <mergeCell ref="R2:T2"/>
    <mergeCell ref="R3:T3"/>
    <mergeCell ref="A4:T4"/>
    <mergeCell ref="G11:K11"/>
    <mergeCell ref="T11:T12"/>
    <mergeCell ref="A9:T9"/>
    <mergeCell ref="A10:A12"/>
    <mergeCell ref="B10:B12"/>
    <mergeCell ref="C10:C12"/>
    <mergeCell ref="A7:T7"/>
    <mergeCell ref="A8:T8"/>
    <mergeCell ref="F10:F11"/>
    <mergeCell ref="A5:S5"/>
    <mergeCell ref="G10:K10"/>
    <mergeCell ref="L10:M10"/>
    <mergeCell ref="N10:T10"/>
    <mergeCell ref="L11:M11"/>
    <mergeCell ref="D10:D12"/>
    <mergeCell ref="E10:E11"/>
  </mergeCells>
  <conditionalFormatting sqref="A14:T44">
    <cfRule type="containsErrors" dxfId="7" priority="10">
      <formula>ISERROR(A14)</formula>
    </cfRule>
  </conditionalFormatting>
  <pageMargins left="0.70866141732283472" right="0.70866141732283472" top="0.74803149606299213" bottom="0.74803149606299213" header="0.31496062992125984" footer="0.31496062992125984"/>
  <pageSetup paperSize="8" scale="45" firstPageNumber="2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B82"/>
  <sheetViews>
    <sheetView topLeftCell="Q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Y1" s="119"/>
      <c r="Z1" s="119"/>
      <c r="AA1" s="120" t="s">
        <v>469</v>
      </c>
    </row>
    <row r="2" spans="1:28" ht="27.75" customHeight="1" x14ac:dyDescent="0.2">
      <c r="Y2" s="123" t="s">
        <v>467</v>
      </c>
      <c r="Z2" s="123"/>
      <c r="AA2" s="123"/>
    </row>
    <row r="3" spans="1:28" ht="42.75" customHeight="1" x14ac:dyDescent="0.2">
      <c r="Y3" s="123" t="s">
        <v>598</v>
      </c>
      <c r="Z3" s="123"/>
      <c r="AA3" s="123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470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201.28622620999994</v>
      </c>
      <c r="X16" s="99">
        <f t="shared" si="0"/>
        <v>0</v>
      </c>
      <c r="Y16" s="99">
        <f t="shared" si="0"/>
        <v>9.5687241200000006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201.28622620999994</v>
      </c>
      <c r="X19" s="99">
        <f t="shared" si="2"/>
        <v>0</v>
      </c>
      <c r="Y19" s="99">
        <f t="shared" si="2"/>
        <v>9.5687241200000006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201.28622620999994</v>
      </c>
      <c r="X23" s="105">
        <f t="shared" si="4"/>
        <v>0</v>
      </c>
      <c r="Y23" s="105">
        <f t="shared" si="4"/>
        <v>9.5687241200000006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201.28622620999994</v>
      </c>
      <c r="X63" s="113">
        <f t="shared" si="9"/>
        <v>0</v>
      </c>
      <c r="Y63" s="113">
        <f t="shared" si="9"/>
        <v>9.5687241200000006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AA65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si="10"/>
        <v>нд</v>
      </c>
      <c r="V65" s="113" t="str">
        <f t="shared" si="10"/>
        <v>нд</v>
      </c>
      <c r="W65" s="113" t="str">
        <f t="shared" si="10"/>
        <v>нд</v>
      </c>
      <c r="X65" s="113" t="str">
        <f t="shared" si="10"/>
        <v>нд</v>
      </c>
      <c r="Y65" s="113" t="str">
        <f t="shared" si="10"/>
        <v>нд</v>
      </c>
      <c r="Z65" s="110" t="str">
        <f t="shared" si="10"/>
        <v>нд</v>
      </c>
      <c r="AA65" s="110" t="str">
        <f t="shared" si="10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ref="E66:AA66" si="11">E67</f>
        <v>нд</v>
      </c>
      <c r="F66" s="110" t="str">
        <f t="shared" si="11"/>
        <v>нд</v>
      </c>
      <c r="G66" s="110" t="str">
        <f t="shared" si="11"/>
        <v>нд</v>
      </c>
      <c r="H66" s="110" t="str">
        <f t="shared" si="11"/>
        <v>нд</v>
      </c>
      <c r="I66" s="110" t="str">
        <f t="shared" si="11"/>
        <v>нд</v>
      </c>
      <c r="J66" s="110" t="str">
        <f t="shared" si="11"/>
        <v>нд</v>
      </c>
      <c r="K66" s="110" t="str">
        <f t="shared" si="11"/>
        <v>нд</v>
      </c>
      <c r="L66" s="110" t="str">
        <f t="shared" si="11"/>
        <v>нд</v>
      </c>
      <c r="M66" s="110" t="str">
        <f t="shared" si="11"/>
        <v>нд</v>
      </c>
      <c r="N66" s="110" t="str">
        <f t="shared" si="11"/>
        <v>нд</v>
      </c>
      <c r="O66" s="110" t="str">
        <f t="shared" si="11"/>
        <v>нд</v>
      </c>
      <c r="P66" s="110" t="str">
        <f t="shared" si="11"/>
        <v>нд</v>
      </c>
      <c r="Q66" s="110" t="str">
        <f t="shared" si="11"/>
        <v>нд</v>
      </c>
      <c r="R66" s="110" t="str">
        <f t="shared" si="11"/>
        <v>нд</v>
      </c>
      <c r="S66" s="110" t="str">
        <f t="shared" si="11"/>
        <v>нд</v>
      </c>
      <c r="T66" s="110" t="str">
        <f t="shared" si="11"/>
        <v>нд</v>
      </c>
      <c r="U66" s="110" t="str">
        <f t="shared" si="11"/>
        <v>нд</v>
      </c>
      <c r="V66" s="113" t="str">
        <f t="shared" si="11"/>
        <v>нд</v>
      </c>
      <c r="W66" s="113" t="str">
        <f t="shared" si="11"/>
        <v>нд</v>
      </c>
      <c r="X66" s="113" t="str">
        <f t="shared" si="11"/>
        <v>нд</v>
      </c>
      <c r="Y66" s="113" t="str">
        <f t="shared" si="11"/>
        <v>нд</v>
      </c>
      <c r="Z66" s="110" t="str">
        <f t="shared" si="11"/>
        <v>нд</v>
      </c>
      <c r="AA66" s="110" t="str">
        <f t="shared" si="11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ref="E67:AA67" si="12">E68</f>
        <v>нд</v>
      </c>
      <c r="F67" s="110" t="str">
        <f t="shared" si="12"/>
        <v>нд</v>
      </c>
      <c r="G67" s="110" t="str">
        <f t="shared" si="12"/>
        <v>нд</v>
      </c>
      <c r="H67" s="110" t="str">
        <f t="shared" si="12"/>
        <v>нд</v>
      </c>
      <c r="I67" s="110" t="str">
        <f t="shared" si="12"/>
        <v>нд</v>
      </c>
      <c r="J67" s="110" t="str">
        <f t="shared" si="12"/>
        <v>нд</v>
      </c>
      <c r="K67" s="110" t="str">
        <f t="shared" si="12"/>
        <v>нд</v>
      </c>
      <c r="L67" s="110" t="str">
        <f t="shared" si="12"/>
        <v>нд</v>
      </c>
      <c r="M67" s="110" t="str">
        <f t="shared" si="12"/>
        <v>нд</v>
      </c>
      <c r="N67" s="110" t="str">
        <f t="shared" si="12"/>
        <v>нд</v>
      </c>
      <c r="O67" s="110" t="str">
        <f t="shared" si="12"/>
        <v>нд</v>
      </c>
      <c r="P67" s="110" t="str">
        <f t="shared" si="12"/>
        <v>нд</v>
      </c>
      <c r="Q67" s="110" t="str">
        <f t="shared" si="12"/>
        <v>нд</v>
      </c>
      <c r="R67" s="110" t="str">
        <f t="shared" si="12"/>
        <v>нд</v>
      </c>
      <c r="S67" s="110" t="str">
        <f t="shared" si="12"/>
        <v>нд</v>
      </c>
      <c r="T67" s="110" t="str">
        <f t="shared" si="12"/>
        <v>нд</v>
      </c>
      <c r="U67" s="110" t="str">
        <f t="shared" si="12"/>
        <v>нд</v>
      </c>
      <c r="V67" s="113" t="str">
        <f t="shared" si="12"/>
        <v>нд</v>
      </c>
      <c r="W67" s="113" t="str">
        <f>W68</f>
        <v>нд</v>
      </c>
      <c r="X67" s="113" t="str">
        <f t="shared" si="12"/>
        <v>нд</v>
      </c>
      <c r="Y67" s="113" t="str">
        <f t="shared" si="12"/>
        <v>нд</v>
      </c>
      <c r="Z67" s="110" t="str">
        <f t="shared" si="12"/>
        <v>нд</v>
      </c>
      <c r="AA67" s="110" t="str">
        <f t="shared" si="12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3">SUM(E70:E72)</f>
        <v>0</v>
      </c>
      <c r="F69" s="113">
        <f t="shared" si="13"/>
        <v>0</v>
      </c>
      <c r="G69" s="113">
        <f t="shared" si="13"/>
        <v>0</v>
      </c>
      <c r="H69" s="113">
        <f t="shared" si="13"/>
        <v>0</v>
      </c>
      <c r="I69" s="113">
        <f t="shared" si="13"/>
        <v>0</v>
      </c>
      <c r="J69" s="113">
        <f t="shared" si="13"/>
        <v>0</v>
      </c>
      <c r="K69" s="113">
        <f t="shared" si="13"/>
        <v>0</v>
      </c>
      <c r="L69" s="113">
        <f t="shared" si="13"/>
        <v>0</v>
      </c>
      <c r="M69" s="113">
        <f t="shared" si="13"/>
        <v>0</v>
      </c>
      <c r="N69" s="113">
        <f t="shared" si="13"/>
        <v>0</v>
      </c>
      <c r="O69" s="113">
        <f t="shared" si="13"/>
        <v>0</v>
      </c>
      <c r="P69" s="113">
        <f t="shared" si="13"/>
        <v>0</v>
      </c>
      <c r="Q69" s="113">
        <f t="shared" si="13"/>
        <v>0</v>
      </c>
      <c r="R69" s="113">
        <f t="shared" si="13"/>
        <v>0</v>
      </c>
      <c r="S69" s="113">
        <f t="shared" si="13"/>
        <v>0</v>
      </c>
      <c r="T69" s="113">
        <f t="shared" si="13"/>
        <v>0</v>
      </c>
      <c r="U69" s="113">
        <f t="shared" si="13"/>
        <v>0</v>
      </c>
      <c r="V69" s="113">
        <f t="shared" si="13"/>
        <v>0</v>
      </c>
      <c r="W69" s="113">
        <f t="shared" si="13"/>
        <v>201.28622620999994</v>
      </c>
      <c r="X69" s="113">
        <f t="shared" si="13"/>
        <v>0</v>
      </c>
      <c r="Y69" s="113">
        <f t="shared" si="13"/>
        <v>9.5687241200000006</v>
      </c>
      <c r="Z69" s="113">
        <f t="shared" si="13"/>
        <v>0</v>
      </c>
      <c r="AA69" s="113">
        <f t="shared" si="13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4">SUM(E73:E75)</f>
        <v>0</v>
      </c>
      <c r="F72" s="113">
        <f t="shared" si="14"/>
        <v>0</v>
      </c>
      <c r="G72" s="113">
        <f t="shared" si="14"/>
        <v>0</v>
      </c>
      <c r="H72" s="113">
        <f t="shared" si="14"/>
        <v>0</v>
      </c>
      <c r="I72" s="113">
        <f t="shared" si="14"/>
        <v>0</v>
      </c>
      <c r="J72" s="113">
        <f t="shared" si="14"/>
        <v>0</v>
      </c>
      <c r="K72" s="113">
        <f t="shared" si="14"/>
        <v>0</v>
      </c>
      <c r="L72" s="113">
        <f t="shared" si="14"/>
        <v>0</v>
      </c>
      <c r="M72" s="113">
        <f t="shared" si="14"/>
        <v>0</v>
      </c>
      <c r="N72" s="113">
        <f t="shared" si="14"/>
        <v>0</v>
      </c>
      <c r="O72" s="113">
        <f t="shared" si="14"/>
        <v>0</v>
      </c>
      <c r="P72" s="113">
        <f t="shared" si="14"/>
        <v>0</v>
      </c>
      <c r="Q72" s="113">
        <f t="shared" si="14"/>
        <v>0</v>
      </c>
      <c r="R72" s="113">
        <f t="shared" si="14"/>
        <v>0</v>
      </c>
      <c r="S72" s="113">
        <f t="shared" si="14"/>
        <v>0</v>
      </c>
      <c r="T72" s="113">
        <f t="shared" si="14"/>
        <v>0</v>
      </c>
      <c r="U72" s="113">
        <f t="shared" si="14"/>
        <v>0</v>
      </c>
      <c r="V72" s="113">
        <f t="shared" si="14"/>
        <v>0</v>
      </c>
      <c r="W72" s="113">
        <f t="shared" si="14"/>
        <v>201.28622620999994</v>
      </c>
      <c r="X72" s="113">
        <f t="shared" si="14"/>
        <v>0</v>
      </c>
      <c r="Y72" s="113">
        <f t="shared" si="14"/>
        <v>9.5687241200000006</v>
      </c>
      <c r="Z72" s="113">
        <f t="shared" si="14"/>
        <v>0</v>
      </c>
      <c r="AA72" s="113">
        <f t="shared" si="14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5.1916130000000003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4.3771111200000004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0">
        <v>201.28622620999994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0" t="s">
        <v>306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0" t="s">
        <v>306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0" t="s">
        <v>306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8:AA8"/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Y2:AA2"/>
    <mergeCell ref="Y3:AA3"/>
    <mergeCell ref="A4:AA4"/>
    <mergeCell ref="A5:AA5"/>
    <mergeCell ref="A6:AA6"/>
  </mergeCells>
  <phoneticPr fontId="15" type="noConversion"/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148</xdr:row>
                <xdr:rowOff>295275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4CC65-0EB3-4FA8-8318-8226204A34CD}">
  <sheetPr>
    <tabColor rgb="FFFFFF00"/>
    <pageSetUpPr fitToPage="1"/>
  </sheetPr>
  <dimension ref="A1:AB82"/>
  <sheetViews>
    <sheetView topLeftCell="R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Y1" s="119"/>
      <c r="Z1" s="119"/>
      <c r="AA1" s="120" t="s">
        <v>588</v>
      </c>
    </row>
    <row r="2" spans="1:28" ht="27.75" customHeight="1" x14ac:dyDescent="0.2">
      <c r="Y2" s="123" t="s">
        <v>467</v>
      </c>
      <c r="Z2" s="123"/>
      <c r="AA2" s="123"/>
    </row>
    <row r="3" spans="1:28" ht="42.75" customHeight="1" x14ac:dyDescent="0.2">
      <c r="Y3" s="123" t="s">
        <v>598</v>
      </c>
      <c r="Z3" s="123"/>
      <c r="AA3" s="123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583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108.99950693000001</v>
      </c>
      <c r="X16" s="99">
        <f t="shared" si="0"/>
        <v>0</v>
      </c>
      <c r="Y16" s="99">
        <f t="shared" si="0"/>
        <v>101.83944326999999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108.99950693000001</v>
      </c>
      <c r="X19" s="99">
        <f t="shared" si="2"/>
        <v>0</v>
      </c>
      <c r="Y19" s="99">
        <f t="shared" si="2"/>
        <v>101.83944326999999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108.99950693000001</v>
      </c>
      <c r="X23" s="105">
        <f t="shared" si="4"/>
        <v>0</v>
      </c>
      <c r="Y23" s="105">
        <f t="shared" si="4"/>
        <v>101.83944326999999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108.99950693000001</v>
      </c>
      <c r="X63" s="113">
        <f t="shared" si="9"/>
        <v>0</v>
      </c>
      <c r="Y63" s="113">
        <f t="shared" si="9"/>
        <v>101.83944326999999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AA67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si="10"/>
        <v>нд</v>
      </c>
      <c r="V65" s="113" t="str">
        <f t="shared" si="10"/>
        <v>нд</v>
      </c>
      <c r="W65" s="113" t="str">
        <f t="shared" si="10"/>
        <v>нд</v>
      </c>
      <c r="X65" s="113" t="str">
        <f t="shared" si="10"/>
        <v>нд</v>
      </c>
      <c r="Y65" s="113" t="str">
        <f t="shared" si="10"/>
        <v>нд</v>
      </c>
      <c r="Z65" s="110" t="str">
        <f t="shared" si="10"/>
        <v>нд</v>
      </c>
      <c r="AA65" s="110" t="str">
        <f t="shared" si="10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si="10"/>
        <v>нд</v>
      </c>
      <c r="F66" s="110" t="str">
        <f t="shared" si="10"/>
        <v>нд</v>
      </c>
      <c r="G66" s="110" t="str">
        <f t="shared" si="10"/>
        <v>нд</v>
      </c>
      <c r="H66" s="110" t="str">
        <f t="shared" si="10"/>
        <v>нд</v>
      </c>
      <c r="I66" s="110" t="str">
        <f t="shared" si="10"/>
        <v>нд</v>
      </c>
      <c r="J66" s="110" t="str">
        <f t="shared" si="10"/>
        <v>нд</v>
      </c>
      <c r="K66" s="110" t="str">
        <f t="shared" si="10"/>
        <v>нд</v>
      </c>
      <c r="L66" s="110" t="str">
        <f t="shared" si="10"/>
        <v>нд</v>
      </c>
      <c r="M66" s="110" t="str">
        <f t="shared" si="10"/>
        <v>нд</v>
      </c>
      <c r="N66" s="110" t="str">
        <f t="shared" si="10"/>
        <v>нд</v>
      </c>
      <c r="O66" s="110" t="str">
        <f t="shared" si="10"/>
        <v>нд</v>
      </c>
      <c r="P66" s="110" t="str">
        <f t="shared" si="10"/>
        <v>нд</v>
      </c>
      <c r="Q66" s="110" t="str">
        <f t="shared" si="10"/>
        <v>нд</v>
      </c>
      <c r="R66" s="110" t="str">
        <f t="shared" si="10"/>
        <v>нд</v>
      </c>
      <c r="S66" s="110" t="str">
        <f t="shared" si="10"/>
        <v>нд</v>
      </c>
      <c r="T66" s="110" t="str">
        <f t="shared" si="10"/>
        <v>нд</v>
      </c>
      <c r="U66" s="110" t="str">
        <f t="shared" si="10"/>
        <v>нд</v>
      </c>
      <c r="V66" s="113" t="str">
        <f t="shared" si="10"/>
        <v>нд</v>
      </c>
      <c r="W66" s="113" t="str">
        <f t="shared" si="10"/>
        <v>нд</v>
      </c>
      <c r="X66" s="113" t="str">
        <f t="shared" si="10"/>
        <v>нд</v>
      </c>
      <c r="Y66" s="113" t="str">
        <f t="shared" si="10"/>
        <v>нд</v>
      </c>
      <c r="Z66" s="110" t="str">
        <f t="shared" si="10"/>
        <v>нд</v>
      </c>
      <c r="AA66" s="110" t="str">
        <f t="shared" si="10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si="10"/>
        <v>нд</v>
      </c>
      <c r="F67" s="110" t="str">
        <f t="shared" si="10"/>
        <v>нд</v>
      </c>
      <c r="G67" s="110" t="str">
        <f t="shared" si="10"/>
        <v>нд</v>
      </c>
      <c r="H67" s="110" t="str">
        <f t="shared" si="10"/>
        <v>нд</v>
      </c>
      <c r="I67" s="110" t="str">
        <f t="shared" si="10"/>
        <v>нд</v>
      </c>
      <c r="J67" s="110" t="str">
        <f t="shared" si="10"/>
        <v>нд</v>
      </c>
      <c r="K67" s="110" t="str">
        <f t="shared" si="10"/>
        <v>нд</v>
      </c>
      <c r="L67" s="110" t="str">
        <f t="shared" si="10"/>
        <v>нд</v>
      </c>
      <c r="M67" s="110" t="str">
        <f t="shared" si="10"/>
        <v>нд</v>
      </c>
      <c r="N67" s="110" t="str">
        <f t="shared" si="10"/>
        <v>нд</v>
      </c>
      <c r="O67" s="110" t="str">
        <f t="shared" si="10"/>
        <v>нд</v>
      </c>
      <c r="P67" s="110" t="str">
        <f t="shared" si="10"/>
        <v>нд</v>
      </c>
      <c r="Q67" s="110" t="str">
        <f t="shared" si="10"/>
        <v>нд</v>
      </c>
      <c r="R67" s="110" t="str">
        <f t="shared" si="10"/>
        <v>нд</v>
      </c>
      <c r="S67" s="110" t="str">
        <f t="shared" si="10"/>
        <v>нд</v>
      </c>
      <c r="T67" s="110" t="str">
        <f t="shared" si="10"/>
        <v>нд</v>
      </c>
      <c r="U67" s="110" t="str">
        <f t="shared" si="10"/>
        <v>нд</v>
      </c>
      <c r="V67" s="113" t="str">
        <f t="shared" si="10"/>
        <v>нд</v>
      </c>
      <c r="W67" s="113" t="str">
        <f>W68</f>
        <v>нд</v>
      </c>
      <c r="X67" s="113" t="str">
        <f t="shared" si="10"/>
        <v>нд</v>
      </c>
      <c r="Y67" s="113" t="str">
        <f t="shared" si="10"/>
        <v>нд</v>
      </c>
      <c r="Z67" s="110" t="str">
        <f t="shared" si="10"/>
        <v>нд</v>
      </c>
      <c r="AA67" s="110" t="str">
        <f t="shared" si="10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1">SUM(E70:E72)</f>
        <v>0</v>
      </c>
      <c r="F69" s="113">
        <f t="shared" si="11"/>
        <v>0</v>
      </c>
      <c r="G69" s="113">
        <f t="shared" si="11"/>
        <v>0</v>
      </c>
      <c r="H69" s="113">
        <f t="shared" si="11"/>
        <v>0</v>
      </c>
      <c r="I69" s="113">
        <f t="shared" si="11"/>
        <v>0</v>
      </c>
      <c r="J69" s="113">
        <f t="shared" si="11"/>
        <v>0</v>
      </c>
      <c r="K69" s="113">
        <f t="shared" si="11"/>
        <v>0</v>
      </c>
      <c r="L69" s="113">
        <f t="shared" si="11"/>
        <v>0</v>
      </c>
      <c r="M69" s="113">
        <f t="shared" si="11"/>
        <v>0</v>
      </c>
      <c r="N69" s="113">
        <f t="shared" si="11"/>
        <v>0</v>
      </c>
      <c r="O69" s="113">
        <f t="shared" si="11"/>
        <v>0</v>
      </c>
      <c r="P69" s="113">
        <f t="shared" si="11"/>
        <v>0</v>
      </c>
      <c r="Q69" s="113">
        <f t="shared" si="11"/>
        <v>0</v>
      </c>
      <c r="R69" s="113">
        <f t="shared" si="11"/>
        <v>0</v>
      </c>
      <c r="S69" s="113">
        <f t="shared" si="11"/>
        <v>0</v>
      </c>
      <c r="T69" s="113">
        <f t="shared" si="11"/>
        <v>0</v>
      </c>
      <c r="U69" s="113">
        <f t="shared" si="11"/>
        <v>0</v>
      </c>
      <c r="V69" s="113">
        <f t="shared" si="11"/>
        <v>0</v>
      </c>
      <c r="W69" s="113">
        <f t="shared" si="11"/>
        <v>108.99950693000001</v>
      </c>
      <c r="X69" s="113">
        <f t="shared" si="11"/>
        <v>0</v>
      </c>
      <c r="Y69" s="113">
        <f>SUM(Y70:Y72,Y76)</f>
        <v>101.83944326999999</v>
      </c>
      <c r="Z69" s="113">
        <f t="shared" si="11"/>
        <v>0</v>
      </c>
      <c r="AA69" s="113">
        <f t="shared" si="11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2">SUM(E73:E75)</f>
        <v>0</v>
      </c>
      <c r="F72" s="113">
        <f t="shared" si="12"/>
        <v>0</v>
      </c>
      <c r="G72" s="113">
        <f t="shared" si="12"/>
        <v>0</v>
      </c>
      <c r="H72" s="113">
        <f t="shared" si="12"/>
        <v>0</v>
      </c>
      <c r="I72" s="113">
        <f t="shared" si="12"/>
        <v>0</v>
      </c>
      <c r="J72" s="113">
        <f t="shared" si="12"/>
        <v>0</v>
      </c>
      <c r="K72" s="113">
        <f t="shared" si="12"/>
        <v>0</v>
      </c>
      <c r="L72" s="113">
        <f t="shared" si="12"/>
        <v>0</v>
      </c>
      <c r="M72" s="113">
        <f t="shared" si="12"/>
        <v>0</v>
      </c>
      <c r="N72" s="113">
        <f t="shared" si="12"/>
        <v>0</v>
      </c>
      <c r="O72" s="113">
        <f t="shared" si="12"/>
        <v>0</v>
      </c>
      <c r="P72" s="113">
        <f t="shared" si="12"/>
        <v>0</v>
      </c>
      <c r="Q72" s="113">
        <f t="shared" si="12"/>
        <v>0</v>
      </c>
      <c r="R72" s="113">
        <f t="shared" si="12"/>
        <v>0</v>
      </c>
      <c r="S72" s="113">
        <f t="shared" si="12"/>
        <v>0</v>
      </c>
      <c r="T72" s="113">
        <f t="shared" si="12"/>
        <v>0</v>
      </c>
      <c r="U72" s="113">
        <f t="shared" si="12"/>
        <v>0</v>
      </c>
      <c r="V72" s="113">
        <f t="shared" si="12"/>
        <v>0</v>
      </c>
      <c r="W72" s="113">
        <f t="shared" si="12"/>
        <v>108.99950693000001</v>
      </c>
      <c r="X72" s="113">
        <f t="shared" si="12"/>
        <v>0</v>
      </c>
      <c r="Y72" s="113">
        <f t="shared" si="12"/>
        <v>36.404722449999994</v>
      </c>
      <c r="Z72" s="113">
        <f t="shared" si="12"/>
        <v>0</v>
      </c>
      <c r="AA72" s="113">
        <f t="shared" si="12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19.071655399999997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17.33306705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0">
        <v>108.99950693000001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3">
        <f>SUM(Y77:Y78)</f>
        <v>65.434720819999995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3">
        <f>SUM(Y79)</f>
        <v>65.434720819999995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3">
        <v>65.434720819999995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A8:AA8"/>
    <mergeCell ref="Y2:AA2"/>
    <mergeCell ref="Y3:AA3"/>
    <mergeCell ref="A4:AA4"/>
    <mergeCell ref="A5:AA5"/>
    <mergeCell ref="A6:AA6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132</xdr:row>
                <xdr:rowOff>180975</xdr:rowOff>
              </to>
            </anchor>
          </objectPr>
        </oleObject>
      </mc:Choice>
      <mc:Fallback>
        <oleObject progId="Equation.3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64F6-CBF1-4E05-8318-15847A1447B6}">
  <sheetPr>
    <tabColor rgb="FFFFFF00"/>
    <pageSetUpPr fitToPage="1"/>
  </sheetPr>
  <dimension ref="A1:AB82"/>
  <sheetViews>
    <sheetView topLeftCell="X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Y1" s="119"/>
      <c r="Z1" s="119"/>
      <c r="AA1" s="120" t="s">
        <v>589</v>
      </c>
    </row>
    <row r="2" spans="1:28" ht="27.75" customHeight="1" x14ac:dyDescent="0.2">
      <c r="Y2" s="123" t="s">
        <v>467</v>
      </c>
      <c r="Z2" s="123"/>
      <c r="AA2" s="123"/>
    </row>
    <row r="3" spans="1:28" ht="42.75" customHeight="1" x14ac:dyDescent="0.2">
      <c r="Y3" s="123" t="s">
        <v>598</v>
      </c>
      <c r="Z3" s="123"/>
      <c r="AA3" s="123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584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222.64052126000001</v>
      </c>
      <c r="X16" s="99">
        <f t="shared" si="0"/>
        <v>0</v>
      </c>
      <c r="Y16" s="99">
        <f t="shared" si="0"/>
        <v>51.492064389999996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222.64052126000001</v>
      </c>
      <c r="X19" s="99">
        <f t="shared" si="2"/>
        <v>0</v>
      </c>
      <c r="Y19" s="99">
        <f t="shared" si="2"/>
        <v>51.492064389999996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222.64052126000001</v>
      </c>
      <c r="X23" s="105">
        <f t="shared" si="4"/>
        <v>0</v>
      </c>
      <c r="Y23" s="105">
        <f t="shared" si="4"/>
        <v>51.492064389999996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222.64052126000001</v>
      </c>
      <c r="X63" s="113">
        <f t="shared" si="9"/>
        <v>0</v>
      </c>
      <c r="Y63" s="113">
        <f t="shared" si="9"/>
        <v>51.492064389999996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T67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ref="U65:AA67" si="11">U66</f>
        <v>нд</v>
      </c>
      <c r="V65" s="113" t="str">
        <f t="shared" si="11"/>
        <v>нд</v>
      </c>
      <c r="W65" s="113" t="str">
        <f t="shared" si="11"/>
        <v>нд</v>
      </c>
      <c r="X65" s="113" t="str">
        <f t="shared" si="11"/>
        <v>нд</v>
      </c>
      <c r="Y65" s="113" t="str">
        <f t="shared" si="11"/>
        <v>нд</v>
      </c>
      <c r="Z65" s="110" t="str">
        <f t="shared" si="11"/>
        <v>нд</v>
      </c>
      <c r="AA65" s="110" t="str">
        <f t="shared" si="11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si="10"/>
        <v>нд</v>
      </c>
      <c r="F66" s="110" t="str">
        <f t="shared" si="10"/>
        <v>нд</v>
      </c>
      <c r="G66" s="110" t="str">
        <f t="shared" si="10"/>
        <v>нд</v>
      </c>
      <c r="H66" s="110" t="str">
        <f t="shared" si="10"/>
        <v>нд</v>
      </c>
      <c r="I66" s="110" t="str">
        <f t="shared" si="10"/>
        <v>нд</v>
      </c>
      <c r="J66" s="110" t="str">
        <f t="shared" si="10"/>
        <v>нд</v>
      </c>
      <c r="K66" s="110" t="str">
        <f t="shared" si="10"/>
        <v>нд</v>
      </c>
      <c r="L66" s="110" t="str">
        <f t="shared" si="10"/>
        <v>нд</v>
      </c>
      <c r="M66" s="110" t="str">
        <f t="shared" si="10"/>
        <v>нд</v>
      </c>
      <c r="N66" s="110" t="str">
        <f t="shared" si="10"/>
        <v>нд</v>
      </c>
      <c r="O66" s="110" t="str">
        <f t="shared" si="10"/>
        <v>нд</v>
      </c>
      <c r="P66" s="110" t="str">
        <f t="shared" si="10"/>
        <v>нд</v>
      </c>
      <c r="Q66" s="110" t="str">
        <f t="shared" si="10"/>
        <v>нд</v>
      </c>
      <c r="R66" s="110" t="str">
        <f t="shared" si="10"/>
        <v>нд</v>
      </c>
      <c r="S66" s="110" t="str">
        <f t="shared" si="10"/>
        <v>нд</v>
      </c>
      <c r="T66" s="110" t="str">
        <f t="shared" si="10"/>
        <v>нд</v>
      </c>
      <c r="U66" s="110" t="str">
        <f t="shared" si="11"/>
        <v>нд</v>
      </c>
      <c r="V66" s="113" t="str">
        <f t="shared" si="11"/>
        <v>нд</v>
      </c>
      <c r="W66" s="113" t="str">
        <f t="shared" si="11"/>
        <v>нд</v>
      </c>
      <c r="X66" s="113" t="str">
        <f t="shared" si="11"/>
        <v>нд</v>
      </c>
      <c r="Y66" s="113" t="str">
        <f t="shared" si="11"/>
        <v>нд</v>
      </c>
      <c r="Z66" s="110" t="str">
        <f t="shared" si="11"/>
        <v>нд</v>
      </c>
      <c r="AA66" s="110" t="str">
        <f t="shared" si="11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si="10"/>
        <v>нд</v>
      </c>
      <c r="F67" s="110" t="str">
        <f t="shared" si="10"/>
        <v>нд</v>
      </c>
      <c r="G67" s="110" t="str">
        <f t="shared" si="10"/>
        <v>нд</v>
      </c>
      <c r="H67" s="110" t="str">
        <f t="shared" si="10"/>
        <v>нд</v>
      </c>
      <c r="I67" s="110" t="str">
        <f t="shared" si="10"/>
        <v>нд</v>
      </c>
      <c r="J67" s="110" t="str">
        <f t="shared" si="10"/>
        <v>нд</v>
      </c>
      <c r="K67" s="110" t="str">
        <f t="shared" si="10"/>
        <v>нд</v>
      </c>
      <c r="L67" s="110" t="str">
        <f t="shared" si="10"/>
        <v>нд</v>
      </c>
      <c r="M67" s="110" t="str">
        <f t="shared" si="10"/>
        <v>нд</v>
      </c>
      <c r="N67" s="110" t="str">
        <f t="shared" si="10"/>
        <v>нд</v>
      </c>
      <c r="O67" s="110" t="str">
        <f t="shared" si="10"/>
        <v>нд</v>
      </c>
      <c r="P67" s="110" t="str">
        <f t="shared" si="10"/>
        <v>нд</v>
      </c>
      <c r="Q67" s="110" t="str">
        <f t="shared" si="10"/>
        <v>нд</v>
      </c>
      <c r="R67" s="110" t="str">
        <f t="shared" si="10"/>
        <v>нд</v>
      </c>
      <c r="S67" s="110" t="str">
        <f t="shared" si="10"/>
        <v>нд</v>
      </c>
      <c r="T67" s="110" t="str">
        <f t="shared" si="10"/>
        <v>нд</v>
      </c>
      <c r="U67" s="110" t="str">
        <f t="shared" si="11"/>
        <v>нд</v>
      </c>
      <c r="V67" s="113" t="str">
        <f t="shared" si="11"/>
        <v>нд</v>
      </c>
      <c r="W67" s="113" t="str">
        <f>W68</f>
        <v>нд</v>
      </c>
      <c r="X67" s="113" t="str">
        <f t="shared" si="11"/>
        <v>нд</v>
      </c>
      <c r="Y67" s="113" t="str">
        <f t="shared" si="11"/>
        <v>нд</v>
      </c>
      <c r="Z67" s="110" t="str">
        <f t="shared" si="11"/>
        <v>нд</v>
      </c>
      <c r="AA67" s="110" t="str">
        <f t="shared" si="11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2">SUM(E70:E72)</f>
        <v>0</v>
      </c>
      <c r="F69" s="113">
        <f t="shared" si="12"/>
        <v>0</v>
      </c>
      <c r="G69" s="113">
        <f t="shared" si="12"/>
        <v>0</v>
      </c>
      <c r="H69" s="113">
        <f t="shared" si="12"/>
        <v>0</v>
      </c>
      <c r="I69" s="113">
        <f t="shared" si="12"/>
        <v>0</v>
      </c>
      <c r="J69" s="113">
        <f t="shared" si="12"/>
        <v>0</v>
      </c>
      <c r="K69" s="113">
        <f t="shared" si="12"/>
        <v>0</v>
      </c>
      <c r="L69" s="113">
        <f t="shared" si="12"/>
        <v>0</v>
      </c>
      <c r="M69" s="113">
        <f t="shared" si="12"/>
        <v>0</v>
      </c>
      <c r="N69" s="113">
        <f t="shared" si="12"/>
        <v>0</v>
      </c>
      <c r="O69" s="113">
        <f t="shared" si="12"/>
        <v>0</v>
      </c>
      <c r="P69" s="113">
        <f t="shared" si="12"/>
        <v>0</v>
      </c>
      <c r="Q69" s="113">
        <f t="shared" si="12"/>
        <v>0</v>
      </c>
      <c r="R69" s="113">
        <f t="shared" si="12"/>
        <v>0</v>
      </c>
      <c r="S69" s="113">
        <f t="shared" si="12"/>
        <v>0</v>
      </c>
      <c r="T69" s="113">
        <f t="shared" si="12"/>
        <v>0</v>
      </c>
      <c r="U69" s="113">
        <f t="shared" si="12"/>
        <v>0</v>
      </c>
      <c r="V69" s="113">
        <f t="shared" si="12"/>
        <v>0</v>
      </c>
      <c r="W69" s="113">
        <f t="shared" si="12"/>
        <v>222.64052126000001</v>
      </c>
      <c r="X69" s="113">
        <f t="shared" si="12"/>
        <v>0</v>
      </c>
      <c r="Y69" s="113">
        <f>SUM(Y70:Y72,Y76)</f>
        <v>51.492064389999996</v>
      </c>
      <c r="Z69" s="113">
        <f t="shared" si="12"/>
        <v>0</v>
      </c>
      <c r="AA69" s="113">
        <f t="shared" si="12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3">SUM(E73:E75)</f>
        <v>0</v>
      </c>
      <c r="F72" s="113">
        <f t="shared" si="13"/>
        <v>0</v>
      </c>
      <c r="G72" s="113">
        <f t="shared" si="13"/>
        <v>0</v>
      </c>
      <c r="H72" s="113">
        <f t="shared" si="13"/>
        <v>0</v>
      </c>
      <c r="I72" s="113">
        <f t="shared" si="13"/>
        <v>0</v>
      </c>
      <c r="J72" s="113">
        <f t="shared" si="13"/>
        <v>0</v>
      </c>
      <c r="K72" s="113">
        <f t="shared" si="13"/>
        <v>0</v>
      </c>
      <c r="L72" s="113">
        <f t="shared" si="13"/>
        <v>0</v>
      </c>
      <c r="M72" s="113">
        <f t="shared" si="13"/>
        <v>0</v>
      </c>
      <c r="N72" s="113">
        <f t="shared" si="13"/>
        <v>0</v>
      </c>
      <c r="O72" s="113">
        <f t="shared" si="13"/>
        <v>0</v>
      </c>
      <c r="P72" s="113">
        <f t="shared" si="13"/>
        <v>0</v>
      </c>
      <c r="Q72" s="113">
        <f t="shared" si="13"/>
        <v>0</v>
      </c>
      <c r="R72" s="113">
        <f t="shared" si="13"/>
        <v>0</v>
      </c>
      <c r="S72" s="113">
        <f t="shared" si="13"/>
        <v>0</v>
      </c>
      <c r="T72" s="113">
        <f t="shared" si="13"/>
        <v>0</v>
      </c>
      <c r="U72" s="113">
        <f t="shared" si="13"/>
        <v>0</v>
      </c>
      <c r="V72" s="113">
        <f t="shared" si="13"/>
        <v>0</v>
      </c>
      <c r="W72" s="113">
        <f t="shared" si="13"/>
        <v>222.64052126000001</v>
      </c>
      <c r="X72" s="113">
        <f t="shared" si="13"/>
        <v>0</v>
      </c>
      <c r="Y72" s="113">
        <f t="shared" si="13"/>
        <v>45.160952989999998</v>
      </c>
      <c r="Z72" s="113">
        <f t="shared" si="13"/>
        <v>0</v>
      </c>
      <c r="AA72" s="113">
        <f t="shared" si="13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26.27606106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18.884891929999998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3">
        <v>222.64052126000001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3">
        <f>SUM(Y77:Y78)</f>
        <v>6.3311114000000002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3">
        <f>SUM(Y79)</f>
        <v>6.3311114000000002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3">
        <v>6.3311114000000002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A8:AA8"/>
    <mergeCell ref="Y2:AA2"/>
    <mergeCell ref="Y3:AA3"/>
    <mergeCell ref="A4:AA4"/>
    <mergeCell ref="A5:AA5"/>
    <mergeCell ref="A6:AA6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194</xdr:row>
                <xdr:rowOff>285750</xdr:rowOff>
              </to>
            </anchor>
          </objectPr>
        </oleObject>
      </mc:Choice>
      <mc:Fallback>
        <oleObject progId="Equation.3" shapeId="51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9055-887A-481E-B506-3F25BCA43FBC}">
  <sheetPr>
    <tabColor rgb="FFFFFF00"/>
    <pageSetUpPr fitToPage="1"/>
  </sheetPr>
  <dimension ref="A1:AB82"/>
  <sheetViews>
    <sheetView topLeftCell="Q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Y1" s="119"/>
      <c r="Z1" s="119"/>
      <c r="AA1" s="120" t="s">
        <v>590</v>
      </c>
    </row>
    <row r="2" spans="1:28" ht="27.75" customHeight="1" x14ac:dyDescent="0.2">
      <c r="Y2" s="123" t="s">
        <v>467</v>
      </c>
      <c r="Z2" s="123"/>
      <c r="AA2" s="123"/>
    </row>
    <row r="3" spans="1:28" ht="42.75" customHeight="1" x14ac:dyDescent="0.2">
      <c r="Y3" s="123" t="s">
        <v>598</v>
      </c>
      <c r="Z3" s="123"/>
      <c r="AA3" s="123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585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345.22355943999992</v>
      </c>
      <c r="X16" s="99">
        <f t="shared" si="0"/>
        <v>0</v>
      </c>
      <c r="Y16" s="99">
        <f t="shared" si="0"/>
        <v>32.563625509999994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345.22355943999992</v>
      </c>
      <c r="X19" s="99">
        <f t="shared" si="2"/>
        <v>0</v>
      </c>
      <c r="Y19" s="99">
        <f t="shared" si="2"/>
        <v>32.563625509999994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345.22355943999992</v>
      </c>
      <c r="X23" s="105">
        <f t="shared" si="4"/>
        <v>0</v>
      </c>
      <c r="Y23" s="105">
        <f t="shared" si="4"/>
        <v>32.563625509999994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345.22355943999992</v>
      </c>
      <c r="X63" s="113">
        <f t="shared" si="9"/>
        <v>0</v>
      </c>
      <c r="Y63" s="113">
        <f t="shared" si="9"/>
        <v>32.563625509999994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T67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ref="U65:AA67" si="11">U66</f>
        <v>нд</v>
      </c>
      <c r="V65" s="113" t="str">
        <f t="shared" si="11"/>
        <v>нд</v>
      </c>
      <c r="W65" s="113" t="str">
        <f t="shared" si="11"/>
        <v>нд</v>
      </c>
      <c r="X65" s="113" t="str">
        <f t="shared" si="11"/>
        <v>нд</v>
      </c>
      <c r="Y65" s="113" t="str">
        <f t="shared" si="11"/>
        <v>нд</v>
      </c>
      <c r="Z65" s="110" t="str">
        <f t="shared" si="11"/>
        <v>нд</v>
      </c>
      <c r="AA65" s="110" t="str">
        <f t="shared" si="11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si="10"/>
        <v>нд</v>
      </c>
      <c r="F66" s="110" t="str">
        <f t="shared" si="10"/>
        <v>нд</v>
      </c>
      <c r="G66" s="110" t="str">
        <f t="shared" si="10"/>
        <v>нд</v>
      </c>
      <c r="H66" s="110" t="str">
        <f t="shared" si="10"/>
        <v>нд</v>
      </c>
      <c r="I66" s="110" t="str">
        <f t="shared" si="10"/>
        <v>нд</v>
      </c>
      <c r="J66" s="110" t="str">
        <f t="shared" si="10"/>
        <v>нд</v>
      </c>
      <c r="K66" s="110" t="str">
        <f t="shared" si="10"/>
        <v>нд</v>
      </c>
      <c r="L66" s="110" t="str">
        <f t="shared" si="10"/>
        <v>нд</v>
      </c>
      <c r="M66" s="110" t="str">
        <f t="shared" si="10"/>
        <v>нд</v>
      </c>
      <c r="N66" s="110" t="str">
        <f t="shared" si="10"/>
        <v>нд</v>
      </c>
      <c r="O66" s="110" t="str">
        <f t="shared" si="10"/>
        <v>нд</v>
      </c>
      <c r="P66" s="110" t="str">
        <f t="shared" si="10"/>
        <v>нд</v>
      </c>
      <c r="Q66" s="110" t="str">
        <f t="shared" si="10"/>
        <v>нд</v>
      </c>
      <c r="R66" s="110" t="str">
        <f t="shared" si="10"/>
        <v>нд</v>
      </c>
      <c r="S66" s="110" t="str">
        <f t="shared" si="10"/>
        <v>нд</v>
      </c>
      <c r="T66" s="110" t="str">
        <f t="shared" si="10"/>
        <v>нд</v>
      </c>
      <c r="U66" s="110" t="str">
        <f t="shared" si="11"/>
        <v>нд</v>
      </c>
      <c r="V66" s="113" t="str">
        <f t="shared" si="11"/>
        <v>нд</v>
      </c>
      <c r="W66" s="113" t="str">
        <f t="shared" si="11"/>
        <v>нд</v>
      </c>
      <c r="X66" s="113" t="str">
        <f t="shared" si="11"/>
        <v>нд</v>
      </c>
      <c r="Y66" s="113" t="str">
        <f t="shared" si="11"/>
        <v>нд</v>
      </c>
      <c r="Z66" s="110" t="str">
        <f t="shared" si="11"/>
        <v>нд</v>
      </c>
      <c r="AA66" s="110" t="str">
        <f t="shared" si="11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si="10"/>
        <v>нд</v>
      </c>
      <c r="F67" s="110" t="str">
        <f t="shared" si="10"/>
        <v>нд</v>
      </c>
      <c r="G67" s="110" t="str">
        <f t="shared" si="10"/>
        <v>нд</v>
      </c>
      <c r="H67" s="110" t="str">
        <f t="shared" si="10"/>
        <v>нд</v>
      </c>
      <c r="I67" s="110" t="str">
        <f t="shared" si="10"/>
        <v>нд</v>
      </c>
      <c r="J67" s="110" t="str">
        <f t="shared" si="10"/>
        <v>нд</v>
      </c>
      <c r="K67" s="110" t="str">
        <f t="shared" si="10"/>
        <v>нд</v>
      </c>
      <c r="L67" s="110" t="str">
        <f t="shared" si="10"/>
        <v>нд</v>
      </c>
      <c r="M67" s="110" t="str">
        <f t="shared" si="10"/>
        <v>нд</v>
      </c>
      <c r="N67" s="110" t="str">
        <f t="shared" si="10"/>
        <v>нд</v>
      </c>
      <c r="O67" s="110" t="str">
        <f t="shared" si="10"/>
        <v>нд</v>
      </c>
      <c r="P67" s="110" t="str">
        <f t="shared" si="10"/>
        <v>нд</v>
      </c>
      <c r="Q67" s="110" t="str">
        <f t="shared" si="10"/>
        <v>нд</v>
      </c>
      <c r="R67" s="110" t="str">
        <f t="shared" si="10"/>
        <v>нд</v>
      </c>
      <c r="S67" s="110" t="str">
        <f t="shared" si="10"/>
        <v>нд</v>
      </c>
      <c r="T67" s="110" t="str">
        <f t="shared" si="10"/>
        <v>нд</v>
      </c>
      <c r="U67" s="110" t="str">
        <f t="shared" si="11"/>
        <v>нд</v>
      </c>
      <c r="V67" s="113" t="str">
        <f t="shared" si="11"/>
        <v>нд</v>
      </c>
      <c r="W67" s="113" t="str">
        <f>W68</f>
        <v>нд</v>
      </c>
      <c r="X67" s="113" t="str">
        <f t="shared" si="11"/>
        <v>нд</v>
      </c>
      <c r="Y67" s="113" t="str">
        <f t="shared" si="11"/>
        <v>нд</v>
      </c>
      <c r="Z67" s="110" t="str">
        <f t="shared" si="11"/>
        <v>нд</v>
      </c>
      <c r="AA67" s="110" t="str">
        <f t="shared" si="11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2">SUM(E70:E72)</f>
        <v>0</v>
      </c>
      <c r="F69" s="113">
        <f t="shared" si="12"/>
        <v>0</v>
      </c>
      <c r="G69" s="113">
        <f t="shared" si="12"/>
        <v>0</v>
      </c>
      <c r="H69" s="113">
        <f t="shared" si="12"/>
        <v>0</v>
      </c>
      <c r="I69" s="113">
        <f t="shared" si="12"/>
        <v>0</v>
      </c>
      <c r="J69" s="113">
        <f t="shared" si="12"/>
        <v>0</v>
      </c>
      <c r="K69" s="113">
        <f t="shared" si="12"/>
        <v>0</v>
      </c>
      <c r="L69" s="113">
        <f t="shared" si="12"/>
        <v>0</v>
      </c>
      <c r="M69" s="113">
        <f t="shared" si="12"/>
        <v>0</v>
      </c>
      <c r="N69" s="113">
        <f t="shared" si="12"/>
        <v>0</v>
      </c>
      <c r="O69" s="113">
        <f t="shared" si="12"/>
        <v>0</v>
      </c>
      <c r="P69" s="113">
        <f t="shared" si="12"/>
        <v>0</v>
      </c>
      <c r="Q69" s="113">
        <f t="shared" si="12"/>
        <v>0</v>
      </c>
      <c r="R69" s="113">
        <f t="shared" si="12"/>
        <v>0</v>
      </c>
      <c r="S69" s="113">
        <f t="shared" si="12"/>
        <v>0</v>
      </c>
      <c r="T69" s="113">
        <f t="shared" si="12"/>
        <v>0</v>
      </c>
      <c r="U69" s="113">
        <f t="shared" si="12"/>
        <v>0</v>
      </c>
      <c r="V69" s="113">
        <f t="shared" si="12"/>
        <v>0</v>
      </c>
      <c r="W69" s="113">
        <f t="shared" si="12"/>
        <v>345.22355943999992</v>
      </c>
      <c r="X69" s="113">
        <f t="shared" si="12"/>
        <v>0</v>
      </c>
      <c r="Y69" s="113">
        <f>SUM(Y70:Y72,Y76)</f>
        <v>32.563625509999994</v>
      </c>
      <c r="Z69" s="113">
        <f t="shared" si="12"/>
        <v>0</v>
      </c>
      <c r="AA69" s="113">
        <f t="shared" si="12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3">SUM(E73:E75)</f>
        <v>0</v>
      </c>
      <c r="F72" s="113">
        <f t="shared" si="13"/>
        <v>0</v>
      </c>
      <c r="G72" s="113">
        <f t="shared" si="13"/>
        <v>0</v>
      </c>
      <c r="H72" s="113">
        <f t="shared" si="13"/>
        <v>0</v>
      </c>
      <c r="I72" s="113">
        <f t="shared" si="13"/>
        <v>0</v>
      </c>
      <c r="J72" s="113">
        <f t="shared" si="13"/>
        <v>0</v>
      </c>
      <c r="K72" s="113">
        <f t="shared" si="13"/>
        <v>0</v>
      </c>
      <c r="L72" s="113">
        <f t="shared" si="13"/>
        <v>0</v>
      </c>
      <c r="M72" s="113">
        <f t="shared" si="13"/>
        <v>0</v>
      </c>
      <c r="N72" s="113">
        <f t="shared" si="13"/>
        <v>0</v>
      </c>
      <c r="O72" s="113">
        <f t="shared" si="13"/>
        <v>0</v>
      </c>
      <c r="P72" s="113">
        <f t="shared" si="13"/>
        <v>0</v>
      </c>
      <c r="Q72" s="113">
        <f t="shared" si="13"/>
        <v>0</v>
      </c>
      <c r="R72" s="113">
        <f t="shared" si="13"/>
        <v>0</v>
      </c>
      <c r="S72" s="113">
        <f t="shared" si="13"/>
        <v>0</v>
      </c>
      <c r="T72" s="113">
        <f t="shared" si="13"/>
        <v>0</v>
      </c>
      <c r="U72" s="113">
        <f t="shared" si="13"/>
        <v>0</v>
      </c>
      <c r="V72" s="113">
        <f t="shared" si="13"/>
        <v>0</v>
      </c>
      <c r="W72" s="113">
        <f t="shared" si="13"/>
        <v>345.22355943999992</v>
      </c>
      <c r="X72" s="113">
        <f t="shared" si="13"/>
        <v>0</v>
      </c>
      <c r="Y72" s="113">
        <f t="shared" si="13"/>
        <v>25.979957899999999</v>
      </c>
      <c r="Z72" s="113">
        <f t="shared" si="13"/>
        <v>0</v>
      </c>
      <c r="AA72" s="113">
        <f t="shared" si="13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11.362271269999999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14.61768663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3">
        <v>345.22355943999992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3">
        <f>SUM(Y77:Y78)</f>
        <v>6.5836676099999991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3">
        <f>SUM(Y79)</f>
        <v>6.5836676099999991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3">
        <v>6.5836676099999991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A8:AA8"/>
    <mergeCell ref="Y2:AA2"/>
    <mergeCell ref="Y3:AA3"/>
    <mergeCell ref="A4:AA4"/>
    <mergeCell ref="A5:AA5"/>
    <mergeCell ref="A6:AA6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255</xdr:row>
                <xdr:rowOff>276225</xdr:rowOff>
              </to>
            </anchor>
          </objectPr>
        </oleObject>
      </mc:Choice>
      <mc:Fallback>
        <oleObject progId="Equation.3" shapeId="61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04B82-A657-4130-BE99-6C7E5BFCDB21}">
  <sheetPr>
    <tabColor rgb="FFFFFF00"/>
    <pageSetUpPr fitToPage="1"/>
  </sheetPr>
  <dimension ref="A1:AB82"/>
  <sheetViews>
    <sheetView topLeftCell="P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AA1" s="86" t="s">
        <v>591</v>
      </c>
    </row>
    <row r="2" spans="1:28" ht="27.75" customHeight="1" x14ac:dyDescent="0.3">
      <c r="Y2" s="147" t="s">
        <v>467</v>
      </c>
      <c r="Z2" s="147"/>
      <c r="AA2" s="147"/>
    </row>
    <row r="3" spans="1:28" ht="42.75" customHeight="1" x14ac:dyDescent="0.3">
      <c r="Y3" s="147" t="s">
        <v>598</v>
      </c>
      <c r="Z3" s="147"/>
      <c r="AA3" s="147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586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472.33510779</v>
      </c>
      <c r="X16" s="99">
        <f t="shared" si="0"/>
        <v>0</v>
      </c>
      <c r="Y16" s="99">
        <f t="shared" si="0"/>
        <v>15.211526670000001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472.33510779</v>
      </c>
      <c r="X19" s="99">
        <f t="shared" si="2"/>
        <v>0</v>
      </c>
      <c r="Y19" s="99">
        <f t="shared" si="2"/>
        <v>15.211526670000001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472.33510779</v>
      </c>
      <c r="X23" s="105">
        <f t="shared" si="4"/>
        <v>0</v>
      </c>
      <c r="Y23" s="105">
        <f t="shared" si="4"/>
        <v>15.211526670000001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472.33510779</v>
      </c>
      <c r="X63" s="113">
        <f t="shared" si="9"/>
        <v>0</v>
      </c>
      <c r="Y63" s="113">
        <f t="shared" si="9"/>
        <v>15.211526670000001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T67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ref="U65:AA67" si="11">U66</f>
        <v>нд</v>
      </c>
      <c r="V65" s="113" t="str">
        <f t="shared" si="11"/>
        <v>нд</v>
      </c>
      <c r="W65" s="113" t="str">
        <f t="shared" si="11"/>
        <v>нд</v>
      </c>
      <c r="X65" s="113" t="str">
        <f t="shared" si="11"/>
        <v>нд</v>
      </c>
      <c r="Y65" s="113" t="str">
        <f t="shared" si="11"/>
        <v>нд</v>
      </c>
      <c r="Z65" s="110" t="str">
        <f t="shared" si="11"/>
        <v>нд</v>
      </c>
      <c r="AA65" s="110" t="str">
        <f t="shared" si="11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si="10"/>
        <v>нд</v>
      </c>
      <c r="F66" s="110" t="str">
        <f t="shared" si="10"/>
        <v>нд</v>
      </c>
      <c r="G66" s="110" t="str">
        <f t="shared" si="10"/>
        <v>нд</v>
      </c>
      <c r="H66" s="110" t="str">
        <f t="shared" si="10"/>
        <v>нд</v>
      </c>
      <c r="I66" s="110" t="str">
        <f t="shared" si="10"/>
        <v>нд</v>
      </c>
      <c r="J66" s="110" t="str">
        <f t="shared" si="10"/>
        <v>нд</v>
      </c>
      <c r="K66" s="110" t="str">
        <f t="shared" si="10"/>
        <v>нд</v>
      </c>
      <c r="L66" s="110" t="str">
        <f t="shared" si="10"/>
        <v>нд</v>
      </c>
      <c r="M66" s="110" t="str">
        <f t="shared" si="10"/>
        <v>нд</v>
      </c>
      <c r="N66" s="110" t="str">
        <f t="shared" si="10"/>
        <v>нд</v>
      </c>
      <c r="O66" s="110" t="str">
        <f t="shared" si="10"/>
        <v>нд</v>
      </c>
      <c r="P66" s="110" t="str">
        <f t="shared" si="10"/>
        <v>нд</v>
      </c>
      <c r="Q66" s="110" t="str">
        <f t="shared" si="10"/>
        <v>нд</v>
      </c>
      <c r="R66" s="110" t="str">
        <f t="shared" si="10"/>
        <v>нд</v>
      </c>
      <c r="S66" s="110" t="str">
        <f t="shared" si="10"/>
        <v>нд</v>
      </c>
      <c r="T66" s="110" t="str">
        <f t="shared" si="10"/>
        <v>нд</v>
      </c>
      <c r="U66" s="110" t="str">
        <f t="shared" si="11"/>
        <v>нд</v>
      </c>
      <c r="V66" s="113" t="str">
        <f t="shared" si="11"/>
        <v>нд</v>
      </c>
      <c r="W66" s="113" t="str">
        <f t="shared" si="11"/>
        <v>нд</v>
      </c>
      <c r="X66" s="113" t="str">
        <f t="shared" si="11"/>
        <v>нд</v>
      </c>
      <c r="Y66" s="113" t="str">
        <f t="shared" si="11"/>
        <v>нд</v>
      </c>
      <c r="Z66" s="110" t="str">
        <f t="shared" si="11"/>
        <v>нд</v>
      </c>
      <c r="AA66" s="110" t="str">
        <f t="shared" si="11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si="10"/>
        <v>нд</v>
      </c>
      <c r="F67" s="110" t="str">
        <f t="shared" si="10"/>
        <v>нд</v>
      </c>
      <c r="G67" s="110" t="str">
        <f t="shared" si="10"/>
        <v>нд</v>
      </c>
      <c r="H67" s="110" t="str">
        <f t="shared" si="10"/>
        <v>нд</v>
      </c>
      <c r="I67" s="110" t="str">
        <f t="shared" si="10"/>
        <v>нд</v>
      </c>
      <c r="J67" s="110" t="str">
        <f t="shared" si="10"/>
        <v>нд</v>
      </c>
      <c r="K67" s="110" t="str">
        <f t="shared" si="10"/>
        <v>нд</v>
      </c>
      <c r="L67" s="110" t="str">
        <f t="shared" si="10"/>
        <v>нд</v>
      </c>
      <c r="M67" s="110" t="str">
        <f t="shared" si="10"/>
        <v>нд</v>
      </c>
      <c r="N67" s="110" t="str">
        <f t="shared" si="10"/>
        <v>нд</v>
      </c>
      <c r="O67" s="110" t="str">
        <f t="shared" si="10"/>
        <v>нд</v>
      </c>
      <c r="P67" s="110" t="str">
        <f t="shared" si="10"/>
        <v>нд</v>
      </c>
      <c r="Q67" s="110" t="str">
        <f t="shared" si="10"/>
        <v>нд</v>
      </c>
      <c r="R67" s="110" t="str">
        <f t="shared" si="10"/>
        <v>нд</v>
      </c>
      <c r="S67" s="110" t="str">
        <f t="shared" si="10"/>
        <v>нд</v>
      </c>
      <c r="T67" s="110" t="str">
        <f t="shared" si="10"/>
        <v>нд</v>
      </c>
      <c r="U67" s="110" t="str">
        <f t="shared" si="11"/>
        <v>нд</v>
      </c>
      <c r="V67" s="113" t="str">
        <f t="shared" si="11"/>
        <v>нд</v>
      </c>
      <c r="W67" s="113" t="str">
        <f>W68</f>
        <v>нд</v>
      </c>
      <c r="X67" s="113" t="str">
        <f t="shared" si="11"/>
        <v>нд</v>
      </c>
      <c r="Y67" s="113" t="str">
        <f t="shared" si="11"/>
        <v>нд</v>
      </c>
      <c r="Z67" s="110" t="str">
        <f t="shared" si="11"/>
        <v>нд</v>
      </c>
      <c r="AA67" s="110" t="str">
        <f t="shared" si="11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2">SUM(E70:E72)</f>
        <v>0</v>
      </c>
      <c r="F69" s="113">
        <f t="shared" si="12"/>
        <v>0</v>
      </c>
      <c r="G69" s="113">
        <f t="shared" si="12"/>
        <v>0</v>
      </c>
      <c r="H69" s="113">
        <f t="shared" si="12"/>
        <v>0</v>
      </c>
      <c r="I69" s="113">
        <f t="shared" si="12"/>
        <v>0</v>
      </c>
      <c r="J69" s="113">
        <f t="shared" si="12"/>
        <v>0</v>
      </c>
      <c r="K69" s="113">
        <f t="shared" si="12"/>
        <v>0</v>
      </c>
      <c r="L69" s="113">
        <f t="shared" si="12"/>
        <v>0</v>
      </c>
      <c r="M69" s="113">
        <f t="shared" si="12"/>
        <v>0</v>
      </c>
      <c r="N69" s="113">
        <f t="shared" si="12"/>
        <v>0</v>
      </c>
      <c r="O69" s="113">
        <f t="shared" si="12"/>
        <v>0</v>
      </c>
      <c r="P69" s="113">
        <f t="shared" si="12"/>
        <v>0</v>
      </c>
      <c r="Q69" s="113">
        <f t="shared" si="12"/>
        <v>0</v>
      </c>
      <c r="R69" s="113">
        <f t="shared" si="12"/>
        <v>0</v>
      </c>
      <c r="S69" s="113">
        <f t="shared" si="12"/>
        <v>0</v>
      </c>
      <c r="T69" s="113">
        <f t="shared" si="12"/>
        <v>0</v>
      </c>
      <c r="U69" s="113">
        <f t="shared" si="12"/>
        <v>0</v>
      </c>
      <c r="V69" s="113">
        <f t="shared" si="12"/>
        <v>0</v>
      </c>
      <c r="W69" s="113">
        <f t="shared" si="12"/>
        <v>472.33510779</v>
      </c>
      <c r="X69" s="113">
        <f t="shared" si="12"/>
        <v>0</v>
      </c>
      <c r="Y69" s="113">
        <f>SUM(Y70:Y72,Y76)</f>
        <v>15.211526670000001</v>
      </c>
      <c r="Z69" s="113">
        <f t="shared" si="12"/>
        <v>0</v>
      </c>
      <c r="AA69" s="113">
        <f t="shared" si="12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3">SUM(E73:E75)</f>
        <v>0</v>
      </c>
      <c r="F72" s="113">
        <f t="shared" si="13"/>
        <v>0</v>
      </c>
      <c r="G72" s="113">
        <f t="shared" si="13"/>
        <v>0</v>
      </c>
      <c r="H72" s="113">
        <f t="shared" si="13"/>
        <v>0</v>
      </c>
      <c r="I72" s="113">
        <f t="shared" si="13"/>
        <v>0</v>
      </c>
      <c r="J72" s="113">
        <f t="shared" si="13"/>
        <v>0</v>
      </c>
      <c r="K72" s="113">
        <f t="shared" si="13"/>
        <v>0</v>
      </c>
      <c r="L72" s="113">
        <f t="shared" si="13"/>
        <v>0</v>
      </c>
      <c r="M72" s="113">
        <f t="shared" si="13"/>
        <v>0</v>
      </c>
      <c r="N72" s="113">
        <f t="shared" si="13"/>
        <v>0</v>
      </c>
      <c r="O72" s="113">
        <f t="shared" si="13"/>
        <v>0</v>
      </c>
      <c r="P72" s="113">
        <f t="shared" si="13"/>
        <v>0</v>
      </c>
      <c r="Q72" s="113">
        <f t="shared" si="13"/>
        <v>0</v>
      </c>
      <c r="R72" s="113">
        <f t="shared" si="13"/>
        <v>0</v>
      </c>
      <c r="S72" s="113">
        <f t="shared" si="13"/>
        <v>0</v>
      </c>
      <c r="T72" s="113">
        <f t="shared" si="13"/>
        <v>0</v>
      </c>
      <c r="U72" s="113">
        <f t="shared" si="13"/>
        <v>0</v>
      </c>
      <c r="V72" s="113">
        <f t="shared" si="13"/>
        <v>0</v>
      </c>
      <c r="W72" s="113">
        <f t="shared" si="13"/>
        <v>472.33510779</v>
      </c>
      <c r="X72" s="113">
        <f t="shared" si="13"/>
        <v>0</v>
      </c>
      <c r="Y72" s="113">
        <f t="shared" si="13"/>
        <v>14.031915310000002</v>
      </c>
      <c r="Z72" s="113">
        <f t="shared" si="13"/>
        <v>0</v>
      </c>
      <c r="AA72" s="113">
        <f t="shared" si="13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9.3990986500000009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4.6328166600000005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3">
        <v>472.33510779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3">
        <f>SUM(Y77:Y78)</f>
        <v>1.1796113599999998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3">
        <f>SUM(Y79)</f>
        <v>1.1796113599999998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3">
        <v>1.1796113599999998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A8:AA8"/>
    <mergeCell ref="Y2:AA2"/>
    <mergeCell ref="Y3:AA3"/>
    <mergeCell ref="A4:AA4"/>
    <mergeCell ref="A5:AA5"/>
    <mergeCell ref="A6:AA6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315</xdr:row>
                <xdr:rowOff>133350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8AEF-3FFA-4D92-8320-6F6743063D8C}">
  <sheetPr>
    <tabColor rgb="FFFFFF00"/>
    <pageSetUpPr fitToPage="1"/>
  </sheetPr>
  <dimension ref="A1:AB82"/>
  <sheetViews>
    <sheetView topLeftCell="Q1" zoomScale="70" zoomScaleNormal="70" zoomScaleSheetLayoutView="85" workbookViewId="0">
      <selection activeCell="A4" sqref="A4:AA4"/>
    </sheetView>
  </sheetViews>
  <sheetFormatPr defaultColWidth="8.75" defaultRowHeight="27.75" customHeight="1" x14ac:dyDescent="0.2"/>
  <cols>
    <col min="1" max="1" width="10.25" style="85" customWidth="1"/>
    <col min="2" max="2" width="47.375" style="8" customWidth="1"/>
    <col min="3" max="3" width="28.75" style="8" customWidth="1"/>
    <col min="4" max="27" width="27" style="8" customWidth="1"/>
    <col min="28" max="28" width="25.875" style="8" customWidth="1"/>
    <col min="29" max="16384" width="8.75" style="8"/>
  </cols>
  <sheetData>
    <row r="1" spans="1:28" ht="27.75" customHeight="1" x14ac:dyDescent="0.2">
      <c r="Y1" s="119"/>
      <c r="Z1" s="119"/>
      <c r="AA1" s="120" t="s">
        <v>592</v>
      </c>
    </row>
    <row r="2" spans="1:28" ht="27.75" customHeight="1" x14ac:dyDescent="0.2">
      <c r="Y2" s="123" t="s">
        <v>467</v>
      </c>
      <c r="Z2" s="123"/>
      <c r="AA2" s="123"/>
    </row>
    <row r="3" spans="1:28" ht="42.75" customHeight="1" x14ac:dyDescent="0.2">
      <c r="Y3" s="123" t="s">
        <v>598</v>
      </c>
      <c r="Z3" s="123"/>
      <c r="AA3" s="123"/>
    </row>
    <row r="4" spans="1:28" ht="32.25" customHeight="1" x14ac:dyDescent="0.2">
      <c r="A4" s="134" t="s">
        <v>126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8" ht="27.75" customHeight="1" x14ac:dyDescent="0.3">
      <c r="A5" s="135" t="s">
        <v>130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8" ht="27.75" customHeight="1" x14ac:dyDescent="0.3">
      <c r="A6" s="135" t="s">
        <v>587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8" spans="1:28" ht="27.75" customHeight="1" x14ac:dyDescent="0.2">
      <c r="A8" s="136" t="str">
        <f>'1'!A7:AN7</f>
        <v>Акционерное общество "Ульяновскэнерго"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</row>
    <row r="9" spans="1:28" ht="17.25" customHeight="1" x14ac:dyDescent="0.2">
      <c r="A9" s="137" t="s">
        <v>129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27.75" customHeight="1" x14ac:dyDescent="0.2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</row>
    <row r="11" spans="1:28" ht="22.5" customHeigh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</row>
    <row r="12" spans="1:28" s="88" customFormat="1" ht="27.75" customHeight="1" x14ac:dyDescent="0.25">
      <c r="A12" s="139" t="s">
        <v>55</v>
      </c>
      <c r="B12" s="141" t="s">
        <v>18</v>
      </c>
      <c r="C12" s="141" t="s">
        <v>471</v>
      </c>
      <c r="D12" s="143" t="s">
        <v>131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</row>
    <row r="13" spans="1:28" s="90" customFormat="1" ht="70.5" customHeight="1" x14ac:dyDescent="0.25">
      <c r="A13" s="140"/>
      <c r="B13" s="142"/>
      <c r="C13" s="142"/>
      <c r="D13" s="143" t="s">
        <v>29</v>
      </c>
      <c r="E13" s="143"/>
      <c r="F13" s="143"/>
      <c r="G13" s="143"/>
      <c r="H13" s="143"/>
      <c r="I13" s="143"/>
      <c r="J13" s="143"/>
      <c r="K13" s="143"/>
      <c r="L13" s="143" t="s">
        <v>30</v>
      </c>
      <c r="M13" s="143"/>
      <c r="N13" s="143"/>
      <c r="O13" s="143"/>
      <c r="P13" s="143"/>
      <c r="Q13" s="144" t="s">
        <v>25</v>
      </c>
      <c r="R13" s="145"/>
      <c r="S13" s="146"/>
      <c r="T13" s="144" t="s">
        <v>26</v>
      </c>
      <c r="U13" s="146"/>
      <c r="V13" s="144" t="s">
        <v>19</v>
      </c>
      <c r="W13" s="145"/>
      <c r="X13" s="146"/>
      <c r="Y13" s="144" t="s">
        <v>23</v>
      </c>
      <c r="Z13" s="146"/>
      <c r="AA13" s="89" t="s">
        <v>24</v>
      </c>
    </row>
    <row r="14" spans="1:28" s="90" customFormat="1" ht="196.5" customHeight="1" x14ac:dyDescent="0.25">
      <c r="A14" s="140"/>
      <c r="B14" s="142"/>
      <c r="C14" s="142"/>
      <c r="D14" s="91" t="s">
        <v>472</v>
      </c>
      <c r="E14" s="91" t="s">
        <v>473</v>
      </c>
      <c r="F14" s="91" t="s">
        <v>474</v>
      </c>
      <c r="G14" s="91" t="s">
        <v>475</v>
      </c>
      <c r="H14" s="89" t="s">
        <v>476</v>
      </c>
      <c r="I14" s="92" t="s">
        <v>477</v>
      </c>
      <c r="J14" s="89" t="s">
        <v>478</v>
      </c>
      <c r="K14" s="89" t="s">
        <v>479</v>
      </c>
      <c r="L14" s="91" t="s">
        <v>480</v>
      </c>
      <c r="M14" s="91" t="s">
        <v>481</v>
      </c>
      <c r="N14" s="91" t="s">
        <v>482</v>
      </c>
      <c r="O14" s="91" t="s">
        <v>483</v>
      </c>
      <c r="P14" s="89" t="s">
        <v>484</v>
      </c>
      <c r="Q14" s="89" t="s">
        <v>485</v>
      </c>
      <c r="R14" s="89" t="s">
        <v>486</v>
      </c>
      <c r="S14" s="92" t="s">
        <v>487</v>
      </c>
      <c r="T14" s="89" t="s">
        <v>488</v>
      </c>
      <c r="U14" s="89" t="s">
        <v>489</v>
      </c>
      <c r="V14" s="89" t="s">
        <v>490</v>
      </c>
      <c r="W14" s="89" t="s">
        <v>491</v>
      </c>
      <c r="X14" s="89" t="s">
        <v>492</v>
      </c>
      <c r="Y14" s="89" t="s">
        <v>493</v>
      </c>
      <c r="Z14" s="89" t="s">
        <v>494</v>
      </c>
      <c r="AA14" s="89" t="s">
        <v>495</v>
      </c>
    </row>
    <row r="15" spans="1:28" s="95" customFormat="1" ht="27.75" customHeight="1" x14ac:dyDescent="0.25">
      <c r="A15" s="93">
        <v>1</v>
      </c>
      <c r="B15" s="94">
        <v>2</v>
      </c>
      <c r="C15" s="94">
        <v>3</v>
      </c>
      <c r="D15" s="93" t="s">
        <v>37</v>
      </c>
      <c r="E15" s="93" t="s">
        <v>496</v>
      </c>
      <c r="F15" s="93" t="s">
        <v>497</v>
      </c>
      <c r="G15" s="93" t="s">
        <v>498</v>
      </c>
      <c r="H15" s="93" t="s">
        <v>499</v>
      </c>
      <c r="I15" s="93" t="s">
        <v>500</v>
      </c>
      <c r="J15" s="93" t="s">
        <v>501</v>
      </c>
      <c r="K15" s="93" t="s">
        <v>502</v>
      </c>
      <c r="L15" s="93" t="s">
        <v>34</v>
      </c>
      <c r="M15" s="93" t="s">
        <v>503</v>
      </c>
      <c r="N15" s="93" t="s">
        <v>504</v>
      </c>
      <c r="O15" s="93" t="s">
        <v>505</v>
      </c>
      <c r="P15" s="93" t="s">
        <v>506</v>
      </c>
      <c r="Q15" s="93" t="s">
        <v>36</v>
      </c>
      <c r="R15" s="93" t="s">
        <v>507</v>
      </c>
      <c r="S15" s="93" t="s">
        <v>508</v>
      </c>
      <c r="T15" s="93" t="s">
        <v>45</v>
      </c>
      <c r="U15" s="93" t="s">
        <v>509</v>
      </c>
      <c r="V15" s="93" t="s">
        <v>47</v>
      </c>
      <c r="W15" s="93" t="s">
        <v>510</v>
      </c>
      <c r="X15" s="93" t="s">
        <v>511</v>
      </c>
      <c r="Y15" s="93" t="s">
        <v>53</v>
      </c>
      <c r="Z15" s="93" t="s">
        <v>512</v>
      </c>
      <c r="AA15" s="93" t="s">
        <v>54</v>
      </c>
    </row>
    <row r="16" spans="1:28" s="90" customFormat="1" ht="39.75" customHeight="1" x14ac:dyDescent="0.25">
      <c r="A16" s="96" t="s">
        <v>513</v>
      </c>
      <c r="B16" s="97" t="s">
        <v>514</v>
      </c>
      <c r="C16" s="98" t="s">
        <v>243</v>
      </c>
      <c r="D16" s="99">
        <f>D18+D19</f>
        <v>0</v>
      </c>
      <c r="E16" s="99">
        <f t="shared" ref="E16:AA16" si="0">E18+E19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99">
        <f t="shared" si="0"/>
        <v>0</v>
      </c>
      <c r="K16" s="99">
        <f t="shared" si="0"/>
        <v>0</v>
      </c>
      <c r="L16" s="99">
        <f t="shared" si="0"/>
        <v>0</v>
      </c>
      <c r="M16" s="99">
        <f t="shared" si="0"/>
        <v>0</v>
      </c>
      <c r="N16" s="99">
        <f t="shared" si="0"/>
        <v>0</v>
      </c>
      <c r="O16" s="99">
        <f t="shared" si="0"/>
        <v>0</v>
      </c>
      <c r="P16" s="99">
        <f t="shared" si="0"/>
        <v>0</v>
      </c>
      <c r="Q16" s="99">
        <f t="shared" si="0"/>
        <v>0</v>
      </c>
      <c r="R16" s="99">
        <f t="shared" si="0"/>
        <v>0</v>
      </c>
      <c r="S16" s="99">
        <f t="shared" si="0"/>
        <v>0</v>
      </c>
      <c r="T16" s="99">
        <f t="shared" si="0"/>
        <v>0</v>
      </c>
      <c r="U16" s="99">
        <f t="shared" si="0"/>
        <v>0</v>
      </c>
      <c r="V16" s="99">
        <f t="shared" si="0"/>
        <v>0</v>
      </c>
      <c r="W16" s="99">
        <f t="shared" si="0"/>
        <v>424.89021016000004</v>
      </c>
      <c r="X16" s="99">
        <f t="shared" si="0"/>
        <v>0</v>
      </c>
      <c r="Y16" s="99">
        <f t="shared" si="0"/>
        <v>27.615459309999999</v>
      </c>
      <c r="Z16" s="99">
        <f t="shared" si="0"/>
        <v>0</v>
      </c>
      <c r="AA16" s="99">
        <f t="shared" si="0"/>
        <v>0</v>
      </c>
      <c r="AB16" s="100"/>
    </row>
    <row r="17" spans="1:28" s="90" customFormat="1" ht="25.5" customHeight="1" x14ac:dyDescent="0.25">
      <c r="A17" s="96" t="s">
        <v>515</v>
      </c>
      <c r="B17" s="97" t="s">
        <v>516</v>
      </c>
      <c r="C17" s="98" t="s">
        <v>243</v>
      </c>
      <c r="D17" s="101" t="s">
        <v>306</v>
      </c>
      <c r="E17" s="101" t="s">
        <v>306</v>
      </c>
      <c r="F17" s="101" t="s">
        <v>306</v>
      </c>
      <c r="G17" s="101" t="s">
        <v>306</v>
      </c>
      <c r="H17" s="101" t="s">
        <v>306</v>
      </c>
      <c r="I17" s="101" t="s">
        <v>306</v>
      </c>
      <c r="J17" s="101" t="s">
        <v>306</v>
      </c>
      <c r="K17" s="101" t="s">
        <v>306</v>
      </c>
      <c r="L17" s="101" t="s">
        <v>306</v>
      </c>
      <c r="M17" s="101" t="s">
        <v>306</v>
      </c>
      <c r="N17" s="101" t="s">
        <v>306</v>
      </c>
      <c r="O17" s="101" t="s">
        <v>306</v>
      </c>
      <c r="P17" s="101" t="s">
        <v>306</v>
      </c>
      <c r="Q17" s="101" t="s">
        <v>306</v>
      </c>
      <c r="R17" s="101" t="s">
        <v>306</v>
      </c>
      <c r="S17" s="101" t="s">
        <v>306</v>
      </c>
      <c r="T17" s="101" t="s">
        <v>306</v>
      </c>
      <c r="U17" s="101" t="s">
        <v>306</v>
      </c>
      <c r="V17" s="101" t="s">
        <v>306</v>
      </c>
      <c r="W17" s="101" t="s">
        <v>306</v>
      </c>
      <c r="X17" s="101" t="s">
        <v>306</v>
      </c>
      <c r="Y17" s="101" t="s">
        <v>306</v>
      </c>
      <c r="Z17" s="101" t="s">
        <v>306</v>
      </c>
      <c r="AA17" s="101" t="s">
        <v>306</v>
      </c>
      <c r="AB17" s="100"/>
    </row>
    <row r="18" spans="1:28" s="90" customFormat="1" ht="43.5" customHeight="1" x14ac:dyDescent="0.25">
      <c r="A18" s="96" t="s">
        <v>517</v>
      </c>
      <c r="B18" s="97" t="s">
        <v>518</v>
      </c>
      <c r="C18" s="98" t="s">
        <v>243</v>
      </c>
      <c r="D18" s="99">
        <f>D44</f>
        <v>0</v>
      </c>
      <c r="E18" s="99">
        <f t="shared" ref="E18:AA18" si="1">E44</f>
        <v>0</v>
      </c>
      <c r="F18" s="99">
        <f t="shared" si="1"/>
        <v>0</v>
      </c>
      <c r="G18" s="99">
        <f t="shared" si="1"/>
        <v>0</v>
      </c>
      <c r="H18" s="99">
        <f t="shared" si="1"/>
        <v>0</v>
      </c>
      <c r="I18" s="99">
        <f t="shared" si="1"/>
        <v>0</v>
      </c>
      <c r="J18" s="99">
        <f t="shared" si="1"/>
        <v>0</v>
      </c>
      <c r="K18" s="99">
        <f t="shared" si="1"/>
        <v>0</v>
      </c>
      <c r="L18" s="99">
        <f t="shared" si="1"/>
        <v>0</v>
      </c>
      <c r="M18" s="99">
        <f t="shared" si="1"/>
        <v>0</v>
      </c>
      <c r="N18" s="99">
        <f t="shared" si="1"/>
        <v>0</v>
      </c>
      <c r="O18" s="99">
        <f t="shared" si="1"/>
        <v>0</v>
      </c>
      <c r="P18" s="99">
        <f t="shared" si="1"/>
        <v>0</v>
      </c>
      <c r="Q18" s="99">
        <f t="shared" si="1"/>
        <v>0</v>
      </c>
      <c r="R18" s="99">
        <f t="shared" si="1"/>
        <v>0</v>
      </c>
      <c r="S18" s="99">
        <f t="shared" si="1"/>
        <v>0</v>
      </c>
      <c r="T18" s="99">
        <f t="shared" si="1"/>
        <v>0</v>
      </c>
      <c r="U18" s="99">
        <f t="shared" si="1"/>
        <v>0</v>
      </c>
      <c r="V18" s="99">
        <f t="shared" si="1"/>
        <v>0</v>
      </c>
      <c r="W18" s="99">
        <f t="shared" si="1"/>
        <v>0</v>
      </c>
      <c r="X18" s="99">
        <f t="shared" si="1"/>
        <v>0</v>
      </c>
      <c r="Y18" s="99">
        <f t="shared" si="1"/>
        <v>0</v>
      </c>
      <c r="Z18" s="99">
        <f t="shared" si="1"/>
        <v>0</v>
      </c>
      <c r="AA18" s="99">
        <f t="shared" si="1"/>
        <v>0</v>
      </c>
      <c r="AB18" s="100"/>
    </row>
    <row r="19" spans="1:28" s="90" customFormat="1" ht="69.75" customHeight="1" x14ac:dyDescent="0.25">
      <c r="A19" s="96" t="s">
        <v>519</v>
      </c>
      <c r="B19" s="97" t="s">
        <v>520</v>
      </c>
      <c r="C19" s="98" t="s">
        <v>243</v>
      </c>
      <c r="D19" s="99">
        <f>D63</f>
        <v>0</v>
      </c>
      <c r="E19" s="99">
        <f t="shared" ref="E19:AA19" si="2">E63</f>
        <v>0</v>
      </c>
      <c r="F19" s="99">
        <f t="shared" si="2"/>
        <v>0</v>
      </c>
      <c r="G19" s="99">
        <f t="shared" si="2"/>
        <v>0</v>
      </c>
      <c r="H19" s="99">
        <f t="shared" si="2"/>
        <v>0</v>
      </c>
      <c r="I19" s="99">
        <f t="shared" si="2"/>
        <v>0</v>
      </c>
      <c r="J19" s="99">
        <f t="shared" si="2"/>
        <v>0</v>
      </c>
      <c r="K19" s="99">
        <f t="shared" si="2"/>
        <v>0</v>
      </c>
      <c r="L19" s="99">
        <f t="shared" si="2"/>
        <v>0</v>
      </c>
      <c r="M19" s="99">
        <f t="shared" si="2"/>
        <v>0</v>
      </c>
      <c r="N19" s="99">
        <f t="shared" si="2"/>
        <v>0</v>
      </c>
      <c r="O19" s="99">
        <f t="shared" si="2"/>
        <v>0</v>
      </c>
      <c r="P19" s="99">
        <f t="shared" si="2"/>
        <v>0</v>
      </c>
      <c r="Q19" s="99">
        <f t="shared" si="2"/>
        <v>0</v>
      </c>
      <c r="R19" s="99">
        <f t="shared" si="2"/>
        <v>0</v>
      </c>
      <c r="S19" s="99">
        <f t="shared" si="2"/>
        <v>0</v>
      </c>
      <c r="T19" s="99">
        <f t="shared" si="2"/>
        <v>0</v>
      </c>
      <c r="U19" s="99">
        <f t="shared" si="2"/>
        <v>0</v>
      </c>
      <c r="V19" s="99">
        <f t="shared" si="2"/>
        <v>0</v>
      </c>
      <c r="W19" s="99">
        <f t="shared" si="2"/>
        <v>424.89021016000004</v>
      </c>
      <c r="X19" s="99">
        <f t="shared" si="2"/>
        <v>0</v>
      </c>
      <c r="Y19" s="99">
        <f t="shared" si="2"/>
        <v>27.615459309999999</v>
      </c>
      <c r="Z19" s="99">
        <f t="shared" si="2"/>
        <v>0</v>
      </c>
      <c r="AA19" s="99">
        <f t="shared" si="2"/>
        <v>0</v>
      </c>
      <c r="AB19" s="100"/>
    </row>
    <row r="20" spans="1:28" s="90" customFormat="1" ht="35.25" customHeight="1" x14ac:dyDescent="0.25">
      <c r="A20" s="96" t="s">
        <v>521</v>
      </c>
      <c r="B20" s="97" t="s">
        <v>522</v>
      </c>
      <c r="C20" s="98" t="s">
        <v>243</v>
      </c>
      <c r="D20" s="101" t="s">
        <v>306</v>
      </c>
      <c r="E20" s="101" t="s">
        <v>306</v>
      </c>
      <c r="F20" s="101" t="s">
        <v>306</v>
      </c>
      <c r="G20" s="101" t="s">
        <v>306</v>
      </c>
      <c r="H20" s="101" t="s">
        <v>306</v>
      </c>
      <c r="I20" s="101" t="s">
        <v>306</v>
      </c>
      <c r="J20" s="101" t="s">
        <v>306</v>
      </c>
      <c r="K20" s="101" t="s">
        <v>306</v>
      </c>
      <c r="L20" s="101" t="s">
        <v>306</v>
      </c>
      <c r="M20" s="101" t="s">
        <v>306</v>
      </c>
      <c r="N20" s="101" t="s">
        <v>306</v>
      </c>
      <c r="O20" s="101" t="s">
        <v>306</v>
      </c>
      <c r="P20" s="101" t="s">
        <v>306</v>
      </c>
      <c r="Q20" s="101" t="s">
        <v>306</v>
      </c>
      <c r="R20" s="101" t="s">
        <v>306</v>
      </c>
      <c r="S20" s="101" t="s">
        <v>306</v>
      </c>
      <c r="T20" s="101" t="s">
        <v>306</v>
      </c>
      <c r="U20" s="101" t="s">
        <v>306</v>
      </c>
      <c r="V20" s="101" t="s">
        <v>306</v>
      </c>
      <c r="W20" s="101" t="s">
        <v>306</v>
      </c>
      <c r="X20" s="101" t="s">
        <v>306</v>
      </c>
      <c r="Y20" s="101" t="s">
        <v>306</v>
      </c>
      <c r="Z20" s="101" t="s">
        <v>306</v>
      </c>
      <c r="AA20" s="101" t="s">
        <v>306</v>
      </c>
      <c r="AB20" s="100"/>
    </row>
    <row r="21" spans="1:28" s="90" customFormat="1" ht="42.75" customHeight="1" x14ac:dyDescent="0.25">
      <c r="A21" s="96" t="s">
        <v>523</v>
      </c>
      <c r="B21" s="97" t="s">
        <v>524</v>
      </c>
      <c r="C21" s="98" t="s">
        <v>243</v>
      </c>
      <c r="D21" s="101" t="s">
        <v>306</v>
      </c>
      <c r="E21" s="101" t="s">
        <v>306</v>
      </c>
      <c r="F21" s="101" t="s">
        <v>306</v>
      </c>
      <c r="G21" s="101" t="s">
        <v>306</v>
      </c>
      <c r="H21" s="101" t="s">
        <v>306</v>
      </c>
      <c r="I21" s="101" t="s">
        <v>306</v>
      </c>
      <c r="J21" s="101" t="s">
        <v>306</v>
      </c>
      <c r="K21" s="101" t="s">
        <v>306</v>
      </c>
      <c r="L21" s="101" t="s">
        <v>306</v>
      </c>
      <c r="M21" s="101" t="s">
        <v>306</v>
      </c>
      <c r="N21" s="101" t="s">
        <v>306</v>
      </c>
      <c r="O21" s="101" t="s">
        <v>306</v>
      </c>
      <c r="P21" s="101" t="s">
        <v>306</v>
      </c>
      <c r="Q21" s="101" t="s">
        <v>306</v>
      </c>
      <c r="R21" s="101" t="s">
        <v>306</v>
      </c>
      <c r="S21" s="101" t="s">
        <v>306</v>
      </c>
      <c r="T21" s="101" t="s">
        <v>306</v>
      </c>
      <c r="U21" s="101" t="s">
        <v>306</v>
      </c>
      <c r="V21" s="101" t="s">
        <v>306</v>
      </c>
      <c r="W21" s="101" t="s">
        <v>306</v>
      </c>
      <c r="X21" s="101" t="s">
        <v>306</v>
      </c>
      <c r="Y21" s="101" t="s">
        <v>306</v>
      </c>
      <c r="Z21" s="101" t="s">
        <v>306</v>
      </c>
      <c r="AA21" s="101" t="s">
        <v>306</v>
      </c>
      <c r="AB21" s="100"/>
    </row>
    <row r="22" spans="1:28" s="90" customFormat="1" ht="25.5" customHeight="1" x14ac:dyDescent="0.25">
      <c r="A22" s="96" t="s">
        <v>525</v>
      </c>
      <c r="B22" s="97" t="s">
        <v>526</v>
      </c>
      <c r="C22" s="98" t="s">
        <v>243</v>
      </c>
      <c r="D22" s="99" t="str">
        <f>D82</f>
        <v>нд</v>
      </c>
      <c r="E22" s="99" t="str">
        <f t="shared" ref="E22:AA22" si="3">E82</f>
        <v>нд</v>
      </c>
      <c r="F22" s="99" t="str">
        <f t="shared" si="3"/>
        <v>нд</v>
      </c>
      <c r="G22" s="99" t="str">
        <f t="shared" si="3"/>
        <v>нд</v>
      </c>
      <c r="H22" s="99" t="str">
        <f t="shared" si="3"/>
        <v>нд</v>
      </c>
      <c r="I22" s="99" t="str">
        <f t="shared" si="3"/>
        <v>нд</v>
      </c>
      <c r="J22" s="99" t="str">
        <f t="shared" si="3"/>
        <v>нд</v>
      </c>
      <c r="K22" s="99" t="str">
        <f t="shared" si="3"/>
        <v>нд</v>
      </c>
      <c r="L22" s="99" t="str">
        <f t="shared" si="3"/>
        <v>нд</v>
      </c>
      <c r="M22" s="99" t="str">
        <f t="shared" si="3"/>
        <v>нд</v>
      </c>
      <c r="N22" s="99" t="str">
        <f t="shared" si="3"/>
        <v>нд</v>
      </c>
      <c r="O22" s="99" t="str">
        <f t="shared" si="3"/>
        <v>нд</v>
      </c>
      <c r="P22" s="99" t="str">
        <f t="shared" si="3"/>
        <v>нд</v>
      </c>
      <c r="Q22" s="99" t="str">
        <f t="shared" si="3"/>
        <v>нд</v>
      </c>
      <c r="R22" s="99" t="str">
        <f t="shared" si="3"/>
        <v>нд</v>
      </c>
      <c r="S22" s="99" t="str">
        <f t="shared" si="3"/>
        <v>нд</v>
      </c>
      <c r="T22" s="99" t="str">
        <f t="shared" si="3"/>
        <v>нд</v>
      </c>
      <c r="U22" s="99" t="str">
        <f t="shared" si="3"/>
        <v>нд</v>
      </c>
      <c r="V22" s="99" t="str">
        <f t="shared" si="3"/>
        <v>нд</v>
      </c>
      <c r="W22" s="99" t="str">
        <f t="shared" si="3"/>
        <v>нд</v>
      </c>
      <c r="X22" s="99" t="str">
        <f t="shared" si="3"/>
        <v>нд</v>
      </c>
      <c r="Y22" s="99" t="str">
        <f t="shared" si="3"/>
        <v>нд</v>
      </c>
      <c r="Z22" s="99" t="str">
        <f t="shared" si="3"/>
        <v>нд</v>
      </c>
      <c r="AA22" s="99" t="str">
        <f t="shared" si="3"/>
        <v>нд</v>
      </c>
      <c r="AB22" s="100"/>
    </row>
    <row r="23" spans="1:28" s="106" customFormat="1" ht="30.75" customHeight="1" x14ac:dyDescent="0.25">
      <c r="A23" s="102" t="s">
        <v>241</v>
      </c>
      <c r="B23" s="103" t="s">
        <v>242</v>
      </c>
      <c r="C23" s="104" t="s">
        <v>243</v>
      </c>
      <c r="D23" s="105">
        <f>D16</f>
        <v>0</v>
      </c>
      <c r="E23" s="105">
        <f t="shared" ref="E23:AA23" si="4">E16</f>
        <v>0</v>
      </c>
      <c r="F23" s="105">
        <f t="shared" si="4"/>
        <v>0</v>
      </c>
      <c r="G23" s="105">
        <f t="shared" si="4"/>
        <v>0</v>
      </c>
      <c r="H23" s="105">
        <f t="shared" si="4"/>
        <v>0</v>
      </c>
      <c r="I23" s="105">
        <f t="shared" si="4"/>
        <v>0</v>
      </c>
      <c r="J23" s="105">
        <f t="shared" si="4"/>
        <v>0</v>
      </c>
      <c r="K23" s="105">
        <f t="shared" si="4"/>
        <v>0</v>
      </c>
      <c r="L23" s="105">
        <f t="shared" si="4"/>
        <v>0</v>
      </c>
      <c r="M23" s="105">
        <f t="shared" si="4"/>
        <v>0</v>
      </c>
      <c r="N23" s="105">
        <f t="shared" si="4"/>
        <v>0</v>
      </c>
      <c r="O23" s="105">
        <f t="shared" si="4"/>
        <v>0</v>
      </c>
      <c r="P23" s="105">
        <f t="shared" si="4"/>
        <v>0</v>
      </c>
      <c r="Q23" s="105">
        <f t="shared" si="4"/>
        <v>0</v>
      </c>
      <c r="R23" s="105">
        <f t="shared" si="4"/>
        <v>0</v>
      </c>
      <c r="S23" s="105">
        <f t="shared" si="4"/>
        <v>0</v>
      </c>
      <c r="T23" s="105">
        <f t="shared" si="4"/>
        <v>0</v>
      </c>
      <c r="U23" s="105">
        <f t="shared" si="4"/>
        <v>0</v>
      </c>
      <c r="V23" s="105">
        <f t="shared" si="4"/>
        <v>0</v>
      </c>
      <c r="W23" s="105">
        <f t="shared" si="4"/>
        <v>424.89021016000004</v>
      </c>
      <c r="X23" s="105">
        <f t="shared" si="4"/>
        <v>0</v>
      </c>
      <c r="Y23" s="105">
        <f t="shared" si="4"/>
        <v>27.615459309999999</v>
      </c>
      <c r="Z23" s="105">
        <f t="shared" si="4"/>
        <v>0</v>
      </c>
      <c r="AA23" s="105">
        <f t="shared" si="4"/>
        <v>0</v>
      </c>
      <c r="AB23" s="100"/>
    </row>
    <row r="24" spans="1:28" ht="15.75" x14ac:dyDescent="0.25">
      <c r="A24" s="107" t="s">
        <v>138</v>
      </c>
      <c r="B24" s="108" t="s">
        <v>527</v>
      </c>
      <c r="C24" s="109" t="s">
        <v>243</v>
      </c>
      <c r="D24" s="110" t="s">
        <v>306</v>
      </c>
      <c r="E24" s="110" t="s">
        <v>306</v>
      </c>
      <c r="F24" s="110" t="s">
        <v>306</v>
      </c>
      <c r="G24" s="110" t="s">
        <v>306</v>
      </c>
      <c r="H24" s="110" t="s">
        <v>306</v>
      </c>
      <c r="I24" s="110" t="s">
        <v>306</v>
      </c>
      <c r="J24" s="110" t="s">
        <v>306</v>
      </c>
      <c r="K24" s="110" t="s">
        <v>306</v>
      </c>
      <c r="L24" s="110" t="s">
        <v>306</v>
      </c>
      <c r="M24" s="110" t="s">
        <v>306</v>
      </c>
      <c r="N24" s="110" t="s">
        <v>306</v>
      </c>
      <c r="O24" s="110" t="s">
        <v>306</v>
      </c>
      <c r="P24" s="110" t="s">
        <v>306</v>
      </c>
      <c r="Q24" s="110" t="s">
        <v>306</v>
      </c>
      <c r="R24" s="110" t="s">
        <v>306</v>
      </c>
      <c r="S24" s="110" t="s">
        <v>306</v>
      </c>
      <c r="T24" s="110" t="s">
        <v>306</v>
      </c>
      <c r="U24" s="110" t="s">
        <v>306</v>
      </c>
      <c r="V24" s="110" t="s">
        <v>306</v>
      </c>
      <c r="W24" s="110" t="s">
        <v>306</v>
      </c>
      <c r="X24" s="110" t="s">
        <v>306</v>
      </c>
      <c r="Y24" s="110" t="s">
        <v>306</v>
      </c>
      <c r="Z24" s="110" t="s">
        <v>306</v>
      </c>
      <c r="AA24" s="110" t="s">
        <v>306</v>
      </c>
      <c r="AB24" s="111"/>
    </row>
    <row r="25" spans="1:28" ht="47.25" x14ac:dyDescent="0.25">
      <c r="A25" s="107" t="s">
        <v>139</v>
      </c>
      <c r="B25" s="108" t="s">
        <v>528</v>
      </c>
      <c r="C25" s="109" t="s">
        <v>243</v>
      </c>
      <c r="D25" s="110" t="s">
        <v>306</v>
      </c>
      <c r="E25" s="110" t="s">
        <v>306</v>
      </c>
      <c r="F25" s="110" t="s">
        <v>306</v>
      </c>
      <c r="G25" s="110" t="s">
        <v>306</v>
      </c>
      <c r="H25" s="110" t="s">
        <v>306</v>
      </c>
      <c r="I25" s="110" t="s">
        <v>306</v>
      </c>
      <c r="J25" s="110" t="s">
        <v>306</v>
      </c>
      <c r="K25" s="110" t="s">
        <v>306</v>
      </c>
      <c r="L25" s="110" t="s">
        <v>306</v>
      </c>
      <c r="M25" s="110" t="s">
        <v>306</v>
      </c>
      <c r="N25" s="110" t="s">
        <v>306</v>
      </c>
      <c r="O25" s="110" t="s">
        <v>306</v>
      </c>
      <c r="P25" s="110" t="s">
        <v>306</v>
      </c>
      <c r="Q25" s="110" t="s">
        <v>306</v>
      </c>
      <c r="R25" s="110" t="s">
        <v>306</v>
      </c>
      <c r="S25" s="110" t="s">
        <v>306</v>
      </c>
      <c r="T25" s="110" t="s">
        <v>306</v>
      </c>
      <c r="U25" s="110" t="s">
        <v>306</v>
      </c>
      <c r="V25" s="110" t="s">
        <v>306</v>
      </c>
      <c r="W25" s="110" t="s">
        <v>306</v>
      </c>
      <c r="X25" s="110" t="s">
        <v>306</v>
      </c>
      <c r="Y25" s="110" t="s">
        <v>306</v>
      </c>
      <c r="Z25" s="110" t="s">
        <v>306</v>
      </c>
      <c r="AA25" s="110" t="s">
        <v>306</v>
      </c>
      <c r="AB25" s="111"/>
    </row>
    <row r="26" spans="1:28" ht="63" x14ac:dyDescent="0.25">
      <c r="A26" s="107" t="s">
        <v>153</v>
      </c>
      <c r="B26" s="108" t="s">
        <v>529</v>
      </c>
      <c r="C26" s="109" t="s">
        <v>243</v>
      </c>
      <c r="D26" s="110" t="s">
        <v>306</v>
      </c>
      <c r="E26" s="110" t="s">
        <v>306</v>
      </c>
      <c r="F26" s="110" t="s">
        <v>306</v>
      </c>
      <c r="G26" s="110" t="s">
        <v>306</v>
      </c>
      <c r="H26" s="110" t="s">
        <v>306</v>
      </c>
      <c r="I26" s="110" t="s">
        <v>306</v>
      </c>
      <c r="J26" s="110" t="s">
        <v>306</v>
      </c>
      <c r="K26" s="110" t="s">
        <v>306</v>
      </c>
      <c r="L26" s="110" t="s">
        <v>306</v>
      </c>
      <c r="M26" s="110" t="s">
        <v>306</v>
      </c>
      <c r="N26" s="110" t="s">
        <v>306</v>
      </c>
      <c r="O26" s="110" t="s">
        <v>306</v>
      </c>
      <c r="P26" s="110" t="s">
        <v>306</v>
      </c>
      <c r="Q26" s="110" t="s">
        <v>306</v>
      </c>
      <c r="R26" s="110" t="s">
        <v>306</v>
      </c>
      <c r="S26" s="110" t="s">
        <v>306</v>
      </c>
      <c r="T26" s="110" t="s">
        <v>306</v>
      </c>
      <c r="U26" s="110" t="s">
        <v>306</v>
      </c>
      <c r="V26" s="110" t="s">
        <v>306</v>
      </c>
      <c r="W26" s="110" t="s">
        <v>306</v>
      </c>
      <c r="X26" s="110" t="s">
        <v>306</v>
      </c>
      <c r="Y26" s="110" t="s">
        <v>306</v>
      </c>
      <c r="Z26" s="110" t="s">
        <v>306</v>
      </c>
      <c r="AA26" s="110" t="s">
        <v>306</v>
      </c>
      <c r="AB26" s="111"/>
    </row>
    <row r="27" spans="1:28" ht="63" x14ac:dyDescent="0.25">
      <c r="A27" s="107" t="s">
        <v>154</v>
      </c>
      <c r="B27" s="108" t="s">
        <v>530</v>
      </c>
      <c r="C27" s="109" t="s">
        <v>243</v>
      </c>
      <c r="D27" s="110" t="s">
        <v>306</v>
      </c>
      <c r="E27" s="110" t="s">
        <v>306</v>
      </c>
      <c r="F27" s="110" t="s">
        <v>306</v>
      </c>
      <c r="G27" s="110" t="s">
        <v>306</v>
      </c>
      <c r="H27" s="110" t="s">
        <v>306</v>
      </c>
      <c r="I27" s="110" t="s">
        <v>306</v>
      </c>
      <c r="J27" s="110" t="s">
        <v>306</v>
      </c>
      <c r="K27" s="110" t="s">
        <v>306</v>
      </c>
      <c r="L27" s="110" t="s">
        <v>306</v>
      </c>
      <c r="M27" s="110" t="s">
        <v>306</v>
      </c>
      <c r="N27" s="110" t="s">
        <v>306</v>
      </c>
      <c r="O27" s="110" t="s">
        <v>306</v>
      </c>
      <c r="P27" s="110" t="s">
        <v>306</v>
      </c>
      <c r="Q27" s="110" t="s">
        <v>306</v>
      </c>
      <c r="R27" s="110" t="s">
        <v>306</v>
      </c>
      <c r="S27" s="110" t="s">
        <v>306</v>
      </c>
      <c r="T27" s="110" t="s">
        <v>306</v>
      </c>
      <c r="U27" s="110" t="s">
        <v>306</v>
      </c>
      <c r="V27" s="110" t="s">
        <v>306</v>
      </c>
      <c r="W27" s="110" t="s">
        <v>306</v>
      </c>
      <c r="X27" s="110" t="s">
        <v>306</v>
      </c>
      <c r="Y27" s="110" t="s">
        <v>306</v>
      </c>
      <c r="Z27" s="110" t="s">
        <v>306</v>
      </c>
      <c r="AA27" s="110" t="s">
        <v>306</v>
      </c>
      <c r="AB27" s="111"/>
    </row>
    <row r="28" spans="1:28" ht="47.25" x14ac:dyDescent="0.25">
      <c r="A28" s="107" t="s">
        <v>397</v>
      </c>
      <c r="B28" s="108" t="s">
        <v>531</v>
      </c>
      <c r="C28" s="109" t="s">
        <v>243</v>
      </c>
      <c r="D28" s="110" t="s">
        <v>306</v>
      </c>
      <c r="E28" s="110" t="s">
        <v>306</v>
      </c>
      <c r="F28" s="110" t="s">
        <v>306</v>
      </c>
      <c r="G28" s="110" t="s">
        <v>306</v>
      </c>
      <c r="H28" s="110" t="s">
        <v>306</v>
      </c>
      <c r="I28" s="110" t="s">
        <v>306</v>
      </c>
      <c r="J28" s="110" t="s">
        <v>306</v>
      </c>
      <c r="K28" s="110" t="s">
        <v>306</v>
      </c>
      <c r="L28" s="110" t="s">
        <v>306</v>
      </c>
      <c r="M28" s="110" t="s">
        <v>306</v>
      </c>
      <c r="N28" s="110" t="s">
        <v>306</v>
      </c>
      <c r="O28" s="110" t="s">
        <v>306</v>
      </c>
      <c r="P28" s="110" t="s">
        <v>306</v>
      </c>
      <c r="Q28" s="110" t="s">
        <v>306</v>
      </c>
      <c r="R28" s="110" t="s">
        <v>306</v>
      </c>
      <c r="S28" s="110" t="s">
        <v>306</v>
      </c>
      <c r="T28" s="110" t="s">
        <v>306</v>
      </c>
      <c r="U28" s="110" t="s">
        <v>306</v>
      </c>
      <c r="V28" s="110" t="s">
        <v>306</v>
      </c>
      <c r="W28" s="110" t="s">
        <v>306</v>
      </c>
      <c r="X28" s="110" t="s">
        <v>306</v>
      </c>
      <c r="Y28" s="110" t="s">
        <v>306</v>
      </c>
      <c r="Z28" s="110" t="s">
        <v>306</v>
      </c>
      <c r="AA28" s="110" t="s">
        <v>306</v>
      </c>
      <c r="AB28" s="111"/>
    </row>
    <row r="29" spans="1:28" ht="43.5" customHeight="1" x14ac:dyDescent="0.25">
      <c r="A29" s="107" t="s">
        <v>140</v>
      </c>
      <c r="B29" s="108" t="s">
        <v>532</v>
      </c>
      <c r="C29" s="109" t="s">
        <v>243</v>
      </c>
      <c r="D29" s="110" t="s">
        <v>306</v>
      </c>
      <c r="E29" s="110" t="s">
        <v>306</v>
      </c>
      <c r="F29" s="110" t="s">
        <v>306</v>
      </c>
      <c r="G29" s="110" t="s">
        <v>306</v>
      </c>
      <c r="H29" s="110" t="s">
        <v>306</v>
      </c>
      <c r="I29" s="110" t="s">
        <v>306</v>
      </c>
      <c r="J29" s="110" t="s">
        <v>306</v>
      </c>
      <c r="K29" s="110" t="s">
        <v>306</v>
      </c>
      <c r="L29" s="110" t="s">
        <v>306</v>
      </c>
      <c r="M29" s="110" t="s">
        <v>306</v>
      </c>
      <c r="N29" s="110" t="s">
        <v>306</v>
      </c>
      <c r="O29" s="110" t="s">
        <v>306</v>
      </c>
      <c r="P29" s="110" t="s">
        <v>306</v>
      </c>
      <c r="Q29" s="110" t="s">
        <v>306</v>
      </c>
      <c r="R29" s="110" t="s">
        <v>306</v>
      </c>
      <c r="S29" s="110" t="s">
        <v>306</v>
      </c>
      <c r="T29" s="110" t="s">
        <v>306</v>
      </c>
      <c r="U29" s="110" t="s">
        <v>306</v>
      </c>
      <c r="V29" s="110" t="s">
        <v>306</v>
      </c>
      <c r="W29" s="110" t="s">
        <v>306</v>
      </c>
      <c r="X29" s="110" t="s">
        <v>306</v>
      </c>
      <c r="Y29" s="110" t="s">
        <v>306</v>
      </c>
      <c r="Z29" s="110" t="s">
        <v>306</v>
      </c>
      <c r="AA29" s="110" t="s">
        <v>306</v>
      </c>
      <c r="AB29" s="111"/>
    </row>
    <row r="30" spans="1:28" ht="72.75" customHeight="1" x14ac:dyDescent="0.25">
      <c r="A30" s="107" t="s">
        <v>421</v>
      </c>
      <c r="B30" s="108" t="s">
        <v>533</v>
      </c>
      <c r="C30" s="112" t="s">
        <v>243</v>
      </c>
      <c r="D30" s="110" t="s">
        <v>306</v>
      </c>
      <c r="E30" s="110" t="s">
        <v>306</v>
      </c>
      <c r="F30" s="110" t="s">
        <v>306</v>
      </c>
      <c r="G30" s="110" t="s">
        <v>306</v>
      </c>
      <c r="H30" s="110" t="s">
        <v>306</v>
      </c>
      <c r="I30" s="110" t="s">
        <v>306</v>
      </c>
      <c r="J30" s="110" t="s">
        <v>306</v>
      </c>
      <c r="K30" s="110" t="s">
        <v>306</v>
      </c>
      <c r="L30" s="110" t="s">
        <v>306</v>
      </c>
      <c r="M30" s="110" t="s">
        <v>306</v>
      </c>
      <c r="N30" s="110" t="s">
        <v>306</v>
      </c>
      <c r="O30" s="110" t="s">
        <v>306</v>
      </c>
      <c r="P30" s="110" t="s">
        <v>306</v>
      </c>
      <c r="Q30" s="110" t="s">
        <v>306</v>
      </c>
      <c r="R30" s="110" t="s">
        <v>306</v>
      </c>
      <c r="S30" s="110" t="s">
        <v>306</v>
      </c>
      <c r="T30" s="110" t="s">
        <v>306</v>
      </c>
      <c r="U30" s="110" t="s">
        <v>306</v>
      </c>
      <c r="V30" s="110" t="s">
        <v>306</v>
      </c>
      <c r="W30" s="110" t="s">
        <v>306</v>
      </c>
      <c r="X30" s="110" t="s">
        <v>306</v>
      </c>
      <c r="Y30" s="110" t="s">
        <v>306</v>
      </c>
      <c r="Z30" s="110" t="s">
        <v>306</v>
      </c>
      <c r="AA30" s="110" t="s">
        <v>306</v>
      </c>
      <c r="AB30" s="111"/>
    </row>
    <row r="31" spans="1:28" ht="47.25" x14ac:dyDescent="0.25">
      <c r="A31" s="107" t="s">
        <v>422</v>
      </c>
      <c r="B31" s="108" t="s">
        <v>534</v>
      </c>
      <c r="C31" s="109" t="s">
        <v>243</v>
      </c>
      <c r="D31" s="110" t="s">
        <v>306</v>
      </c>
      <c r="E31" s="110" t="s">
        <v>306</v>
      </c>
      <c r="F31" s="110" t="s">
        <v>306</v>
      </c>
      <c r="G31" s="110" t="s">
        <v>306</v>
      </c>
      <c r="H31" s="110" t="s">
        <v>306</v>
      </c>
      <c r="I31" s="110" t="s">
        <v>306</v>
      </c>
      <c r="J31" s="110" t="s">
        <v>306</v>
      </c>
      <c r="K31" s="110" t="s">
        <v>306</v>
      </c>
      <c r="L31" s="110" t="s">
        <v>306</v>
      </c>
      <c r="M31" s="110" t="s">
        <v>306</v>
      </c>
      <c r="N31" s="110" t="s">
        <v>306</v>
      </c>
      <c r="O31" s="110" t="s">
        <v>306</v>
      </c>
      <c r="P31" s="110" t="s">
        <v>306</v>
      </c>
      <c r="Q31" s="110" t="s">
        <v>306</v>
      </c>
      <c r="R31" s="110" t="s">
        <v>306</v>
      </c>
      <c r="S31" s="110" t="s">
        <v>306</v>
      </c>
      <c r="T31" s="110" t="s">
        <v>306</v>
      </c>
      <c r="U31" s="110" t="s">
        <v>306</v>
      </c>
      <c r="V31" s="110" t="s">
        <v>306</v>
      </c>
      <c r="W31" s="110" t="s">
        <v>306</v>
      </c>
      <c r="X31" s="110" t="s">
        <v>306</v>
      </c>
      <c r="Y31" s="110" t="s">
        <v>306</v>
      </c>
      <c r="Z31" s="110" t="s">
        <v>306</v>
      </c>
      <c r="AA31" s="110" t="s">
        <v>306</v>
      </c>
      <c r="AB31" s="111"/>
    </row>
    <row r="32" spans="1:28" ht="47.25" x14ac:dyDescent="0.25">
      <c r="A32" s="107" t="s">
        <v>141</v>
      </c>
      <c r="B32" s="108" t="s">
        <v>535</v>
      </c>
      <c r="C32" s="112" t="s">
        <v>243</v>
      </c>
      <c r="D32" s="110" t="s">
        <v>306</v>
      </c>
      <c r="E32" s="110" t="s">
        <v>306</v>
      </c>
      <c r="F32" s="110" t="s">
        <v>306</v>
      </c>
      <c r="G32" s="110" t="s">
        <v>306</v>
      </c>
      <c r="H32" s="110" t="s">
        <v>306</v>
      </c>
      <c r="I32" s="110" t="s">
        <v>306</v>
      </c>
      <c r="J32" s="110" t="s">
        <v>306</v>
      </c>
      <c r="K32" s="110" t="s">
        <v>306</v>
      </c>
      <c r="L32" s="110" t="s">
        <v>306</v>
      </c>
      <c r="M32" s="110" t="s">
        <v>306</v>
      </c>
      <c r="N32" s="110" t="s">
        <v>306</v>
      </c>
      <c r="O32" s="110" t="s">
        <v>306</v>
      </c>
      <c r="P32" s="110" t="s">
        <v>306</v>
      </c>
      <c r="Q32" s="110" t="s">
        <v>306</v>
      </c>
      <c r="R32" s="110" t="s">
        <v>306</v>
      </c>
      <c r="S32" s="110" t="s">
        <v>306</v>
      </c>
      <c r="T32" s="110" t="s">
        <v>306</v>
      </c>
      <c r="U32" s="110" t="s">
        <v>306</v>
      </c>
      <c r="V32" s="110" t="s">
        <v>306</v>
      </c>
      <c r="W32" s="110" t="s">
        <v>306</v>
      </c>
      <c r="X32" s="110" t="s">
        <v>306</v>
      </c>
      <c r="Y32" s="110" t="s">
        <v>306</v>
      </c>
      <c r="Z32" s="110" t="s">
        <v>306</v>
      </c>
      <c r="AA32" s="110" t="s">
        <v>306</v>
      </c>
      <c r="AB32" s="111"/>
    </row>
    <row r="33" spans="1:28" ht="50.25" customHeight="1" x14ac:dyDescent="0.25">
      <c r="A33" s="107" t="s">
        <v>536</v>
      </c>
      <c r="B33" s="108" t="s">
        <v>537</v>
      </c>
      <c r="C33" s="109" t="s">
        <v>243</v>
      </c>
      <c r="D33" s="110" t="s">
        <v>306</v>
      </c>
      <c r="E33" s="110" t="s">
        <v>306</v>
      </c>
      <c r="F33" s="110" t="s">
        <v>306</v>
      </c>
      <c r="G33" s="110" t="s">
        <v>306</v>
      </c>
      <c r="H33" s="110" t="s">
        <v>306</v>
      </c>
      <c r="I33" s="110" t="s">
        <v>306</v>
      </c>
      <c r="J33" s="110" t="s">
        <v>306</v>
      </c>
      <c r="K33" s="110" t="s">
        <v>306</v>
      </c>
      <c r="L33" s="110" t="s">
        <v>306</v>
      </c>
      <c r="M33" s="110" t="s">
        <v>306</v>
      </c>
      <c r="N33" s="110" t="s">
        <v>306</v>
      </c>
      <c r="O33" s="110" t="s">
        <v>306</v>
      </c>
      <c r="P33" s="110" t="s">
        <v>306</v>
      </c>
      <c r="Q33" s="110" t="s">
        <v>306</v>
      </c>
      <c r="R33" s="110" t="s">
        <v>306</v>
      </c>
      <c r="S33" s="110" t="s">
        <v>306</v>
      </c>
      <c r="T33" s="110" t="s">
        <v>306</v>
      </c>
      <c r="U33" s="110" t="s">
        <v>306</v>
      </c>
      <c r="V33" s="110" t="s">
        <v>306</v>
      </c>
      <c r="W33" s="110" t="s">
        <v>306</v>
      </c>
      <c r="X33" s="110" t="s">
        <v>306</v>
      </c>
      <c r="Y33" s="110" t="s">
        <v>306</v>
      </c>
      <c r="Z33" s="110" t="s">
        <v>306</v>
      </c>
      <c r="AA33" s="110" t="s">
        <v>306</v>
      </c>
      <c r="AB33" s="111"/>
    </row>
    <row r="34" spans="1:28" ht="113.25" customHeight="1" x14ac:dyDescent="0.25">
      <c r="A34" s="107" t="s">
        <v>536</v>
      </c>
      <c r="B34" s="108" t="s">
        <v>538</v>
      </c>
      <c r="C34" s="109" t="s">
        <v>243</v>
      </c>
      <c r="D34" s="110" t="s">
        <v>306</v>
      </c>
      <c r="E34" s="110" t="s">
        <v>306</v>
      </c>
      <c r="F34" s="110" t="s">
        <v>306</v>
      </c>
      <c r="G34" s="110" t="s">
        <v>306</v>
      </c>
      <c r="H34" s="110" t="s">
        <v>306</v>
      </c>
      <c r="I34" s="110" t="s">
        <v>306</v>
      </c>
      <c r="J34" s="110" t="s">
        <v>306</v>
      </c>
      <c r="K34" s="110" t="s">
        <v>306</v>
      </c>
      <c r="L34" s="110" t="s">
        <v>306</v>
      </c>
      <c r="M34" s="110" t="s">
        <v>306</v>
      </c>
      <c r="N34" s="110" t="s">
        <v>306</v>
      </c>
      <c r="O34" s="110" t="s">
        <v>306</v>
      </c>
      <c r="P34" s="110" t="s">
        <v>306</v>
      </c>
      <c r="Q34" s="110" t="s">
        <v>306</v>
      </c>
      <c r="R34" s="110" t="s">
        <v>306</v>
      </c>
      <c r="S34" s="110" t="s">
        <v>306</v>
      </c>
      <c r="T34" s="110" t="s">
        <v>306</v>
      </c>
      <c r="U34" s="110" t="s">
        <v>306</v>
      </c>
      <c r="V34" s="110" t="s">
        <v>306</v>
      </c>
      <c r="W34" s="110" t="s">
        <v>306</v>
      </c>
      <c r="X34" s="110" t="s">
        <v>306</v>
      </c>
      <c r="Y34" s="110" t="s">
        <v>306</v>
      </c>
      <c r="Z34" s="110" t="s">
        <v>306</v>
      </c>
      <c r="AA34" s="110" t="s">
        <v>306</v>
      </c>
      <c r="AB34" s="111"/>
    </row>
    <row r="35" spans="1:28" ht="90" customHeight="1" x14ac:dyDescent="0.25">
      <c r="A35" s="107" t="s">
        <v>536</v>
      </c>
      <c r="B35" s="108" t="s">
        <v>539</v>
      </c>
      <c r="C35" s="109" t="s">
        <v>243</v>
      </c>
      <c r="D35" s="110" t="s">
        <v>306</v>
      </c>
      <c r="E35" s="110" t="s">
        <v>306</v>
      </c>
      <c r="F35" s="110" t="s">
        <v>306</v>
      </c>
      <c r="G35" s="110" t="s">
        <v>306</v>
      </c>
      <c r="H35" s="110" t="s">
        <v>306</v>
      </c>
      <c r="I35" s="110" t="s">
        <v>306</v>
      </c>
      <c r="J35" s="110" t="s">
        <v>306</v>
      </c>
      <c r="K35" s="110" t="s">
        <v>306</v>
      </c>
      <c r="L35" s="110" t="s">
        <v>306</v>
      </c>
      <c r="M35" s="110" t="s">
        <v>306</v>
      </c>
      <c r="N35" s="110" t="s">
        <v>306</v>
      </c>
      <c r="O35" s="110" t="s">
        <v>306</v>
      </c>
      <c r="P35" s="110" t="s">
        <v>306</v>
      </c>
      <c r="Q35" s="110" t="s">
        <v>306</v>
      </c>
      <c r="R35" s="110" t="s">
        <v>306</v>
      </c>
      <c r="S35" s="110" t="s">
        <v>306</v>
      </c>
      <c r="T35" s="110" t="s">
        <v>306</v>
      </c>
      <c r="U35" s="110" t="s">
        <v>306</v>
      </c>
      <c r="V35" s="110" t="s">
        <v>306</v>
      </c>
      <c r="W35" s="110" t="s">
        <v>306</v>
      </c>
      <c r="X35" s="110" t="s">
        <v>306</v>
      </c>
      <c r="Y35" s="110" t="s">
        <v>306</v>
      </c>
      <c r="Z35" s="110" t="s">
        <v>306</v>
      </c>
      <c r="AA35" s="110" t="s">
        <v>306</v>
      </c>
      <c r="AB35" s="111"/>
    </row>
    <row r="36" spans="1:28" ht="104.25" customHeight="1" x14ac:dyDescent="0.25">
      <c r="A36" s="107" t="s">
        <v>536</v>
      </c>
      <c r="B36" s="108" t="s">
        <v>540</v>
      </c>
      <c r="C36" s="109" t="s">
        <v>243</v>
      </c>
      <c r="D36" s="110" t="s">
        <v>306</v>
      </c>
      <c r="E36" s="110" t="s">
        <v>306</v>
      </c>
      <c r="F36" s="110" t="s">
        <v>306</v>
      </c>
      <c r="G36" s="110" t="s">
        <v>306</v>
      </c>
      <c r="H36" s="110" t="s">
        <v>306</v>
      </c>
      <c r="I36" s="110" t="s">
        <v>306</v>
      </c>
      <c r="J36" s="110" t="s">
        <v>306</v>
      </c>
      <c r="K36" s="110" t="s">
        <v>306</v>
      </c>
      <c r="L36" s="110" t="s">
        <v>306</v>
      </c>
      <c r="M36" s="110" t="s">
        <v>306</v>
      </c>
      <c r="N36" s="110" t="s">
        <v>306</v>
      </c>
      <c r="O36" s="110" t="s">
        <v>306</v>
      </c>
      <c r="P36" s="110" t="s">
        <v>306</v>
      </c>
      <c r="Q36" s="110" t="s">
        <v>306</v>
      </c>
      <c r="R36" s="110" t="s">
        <v>306</v>
      </c>
      <c r="S36" s="110" t="s">
        <v>306</v>
      </c>
      <c r="T36" s="110" t="s">
        <v>306</v>
      </c>
      <c r="U36" s="110" t="s">
        <v>306</v>
      </c>
      <c r="V36" s="110" t="s">
        <v>306</v>
      </c>
      <c r="W36" s="110" t="s">
        <v>306</v>
      </c>
      <c r="X36" s="110" t="s">
        <v>306</v>
      </c>
      <c r="Y36" s="110" t="s">
        <v>306</v>
      </c>
      <c r="Z36" s="110" t="s">
        <v>306</v>
      </c>
      <c r="AA36" s="110" t="s">
        <v>306</v>
      </c>
      <c r="AB36" s="111"/>
    </row>
    <row r="37" spans="1:28" ht="48" customHeight="1" x14ac:dyDescent="0.25">
      <c r="A37" s="107" t="s">
        <v>541</v>
      </c>
      <c r="B37" s="108" t="s">
        <v>537</v>
      </c>
      <c r="C37" s="109" t="s">
        <v>243</v>
      </c>
      <c r="D37" s="110" t="s">
        <v>306</v>
      </c>
      <c r="E37" s="110" t="s">
        <v>306</v>
      </c>
      <c r="F37" s="110" t="s">
        <v>306</v>
      </c>
      <c r="G37" s="110" t="s">
        <v>306</v>
      </c>
      <c r="H37" s="110" t="s">
        <v>306</v>
      </c>
      <c r="I37" s="110" t="s">
        <v>306</v>
      </c>
      <c r="J37" s="110" t="s">
        <v>306</v>
      </c>
      <c r="K37" s="110" t="s">
        <v>306</v>
      </c>
      <c r="L37" s="110" t="s">
        <v>306</v>
      </c>
      <c r="M37" s="110" t="s">
        <v>306</v>
      </c>
      <c r="N37" s="110" t="s">
        <v>306</v>
      </c>
      <c r="O37" s="110" t="s">
        <v>306</v>
      </c>
      <c r="P37" s="110" t="s">
        <v>306</v>
      </c>
      <c r="Q37" s="110" t="s">
        <v>306</v>
      </c>
      <c r="R37" s="110" t="s">
        <v>306</v>
      </c>
      <c r="S37" s="110" t="s">
        <v>306</v>
      </c>
      <c r="T37" s="110" t="s">
        <v>306</v>
      </c>
      <c r="U37" s="110" t="s">
        <v>306</v>
      </c>
      <c r="V37" s="110" t="s">
        <v>306</v>
      </c>
      <c r="W37" s="110" t="s">
        <v>306</v>
      </c>
      <c r="X37" s="110" t="s">
        <v>306</v>
      </c>
      <c r="Y37" s="110" t="s">
        <v>306</v>
      </c>
      <c r="Z37" s="110" t="s">
        <v>306</v>
      </c>
      <c r="AA37" s="110" t="s">
        <v>306</v>
      </c>
      <c r="AB37" s="111"/>
    </row>
    <row r="38" spans="1:28" ht="112.5" customHeight="1" x14ac:dyDescent="0.25">
      <c r="A38" s="107" t="s">
        <v>541</v>
      </c>
      <c r="B38" s="108" t="s">
        <v>538</v>
      </c>
      <c r="C38" s="109" t="s">
        <v>243</v>
      </c>
      <c r="D38" s="110" t="s">
        <v>306</v>
      </c>
      <c r="E38" s="110" t="s">
        <v>306</v>
      </c>
      <c r="F38" s="110" t="s">
        <v>306</v>
      </c>
      <c r="G38" s="110" t="s">
        <v>306</v>
      </c>
      <c r="H38" s="110" t="s">
        <v>306</v>
      </c>
      <c r="I38" s="110" t="s">
        <v>306</v>
      </c>
      <c r="J38" s="110" t="s">
        <v>306</v>
      </c>
      <c r="K38" s="110" t="s">
        <v>306</v>
      </c>
      <c r="L38" s="110" t="s">
        <v>306</v>
      </c>
      <c r="M38" s="110" t="s">
        <v>306</v>
      </c>
      <c r="N38" s="110" t="s">
        <v>306</v>
      </c>
      <c r="O38" s="110" t="s">
        <v>306</v>
      </c>
      <c r="P38" s="110" t="s">
        <v>306</v>
      </c>
      <c r="Q38" s="110" t="s">
        <v>306</v>
      </c>
      <c r="R38" s="110" t="s">
        <v>306</v>
      </c>
      <c r="S38" s="110" t="s">
        <v>306</v>
      </c>
      <c r="T38" s="110" t="s">
        <v>306</v>
      </c>
      <c r="U38" s="110" t="s">
        <v>306</v>
      </c>
      <c r="V38" s="110" t="s">
        <v>306</v>
      </c>
      <c r="W38" s="110" t="s">
        <v>306</v>
      </c>
      <c r="X38" s="110" t="s">
        <v>306</v>
      </c>
      <c r="Y38" s="110" t="s">
        <v>306</v>
      </c>
      <c r="Z38" s="110" t="s">
        <v>306</v>
      </c>
      <c r="AA38" s="110" t="s">
        <v>306</v>
      </c>
      <c r="AB38" s="111"/>
    </row>
    <row r="39" spans="1:28" ht="78.75" x14ac:dyDescent="0.25">
      <c r="A39" s="107" t="s">
        <v>541</v>
      </c>
      <c r="B39" s="108" t="s">
        <v>539</v>
      </c>
      <c r="C39" s="109" t="s">
        <v>243</v>
      </c>
      <c r="D39" s="110" t="s">
        <v>306</v>
      </c>
      <c r="E39" s="110" t="s">
        <v>306</v>
      </c>
      <c r="F39" s="110" t="s">
        <v>306</v>
      </c>
      <c r="G39" s="110" t="s">
        <v>306</v>
      </c>
      <c r="H39" s="110" t="s">
        <v>306</v>
      </c>
      <c r="I39" s="110" t="s">
        <v>306</v>
      </c>
      <c r="J39" s="110" t="s">
        <v>306</v>
      </c>
      <c r="K39" s="110" t="s">
        <v>306</v>
      </c>
      <c r="L39" s="110" t="s">
        <v>306</v>
      </c>
      <c r="M39" s="110" t="s">
        <v>306</v>
      </c>
      <c r="N39" s="110" t="s">
        <v>306</v>
      </c>
      <c r="O39" s="110" t="s">
        <v>306</v>
      </c>
      <c r="P39" s="110" t="s">
        <v>306</v>
      </c>
      <c r="Q39" s="110" t="s">
        <v>306</v>
      </c>
      <c r="R39" s="110" t="s">
        <v>306</v>
      </c>
      <c r="S39" s="110" t="s">
        <v>306</v>
      </c>
      <c r="T39" s="110" t="s">
        <v>306</v>
      </c>
      <c r="U39" s="110" t="s">
        <v>306</v>
      </c>
      <c r="V39" s="110" t="s">
        <v>306</v>
      </c>
      <c r="W39" s="110" t="s">
        <v>306</v>
      </c>
      <c r="X39" s="110" t="s">
        <v>306</v>
      </c>
      <c r="Y39" s="110" t="s">
        <v>306</v>
      </c>
      <c r="Z39" s="110" t="s">
        <v>306</v>
      </c>
      <c r="AA39" s="110" t="s">
        <v>306</v>
      </c>
      <c r="AB39" s="111"/>
    </row>
    <row r="40" spans="1:28" ht="94.5" x14ac:dyDescent="0.25">
      <c r="A40" s="107" t="s">
        <v>541</v>
      </c>
      <c r="B40" s="108" t="s">
        <v>542</v>
      </c>
      <c r="C40" s="109" t="s">
        <v>243</v>
      </c>
      <c r="D40" s="110" t="s">
        <v>306</v>
      </c>
      <c r="E40" s="110" t="s">
        <v>306</v>
      </c>
      <c r="F40" s="110" t="s">
        <v>306</v>
      </c>
      <c r="G40" s="110" t="s">
        <v>306</v>
      </c>
      <c r="H40" s="110" t="s">
        <v>306</v>
      </c>
      <c r="I40" s="110" t="s">
        <v>306</v>
      </c>
      <c r="J40" s="110" t="s">
        <v>306</v>
      </c>
      <c r="K40" s="110" t="s">
        <v>306</v>
      </c>
      <c r="L40" s="110" t="s">
        <v>306</v>
      </c>
      <c r="M40" s="110" t="s">
        <v>306</v>
      </c>
      <c r="N40" s="110" t="s">
        <v>306</v>
      </c>
      <c r="O40" s="110" t="s">
        <v>306</v>
      </c>
      <c r="P40" s="110" t="s">
        <v>306</v>
      </c>
      <c r="Q40" s="110" t="s">
        <v>306</v>
      </c>
      <c r="R40" s="110" t="s">
        <v>306</v>
      </c>
      <c r="S40" s="110" t="s">
        <v>306</v>
      </c>
      <c r="T40" s="110" t="s">
        <v>306</v>
      </c>
      <c r="U40" s="110" t="s">
        <v>306</v>
      </c>
      <c r="V40" s="110" t="s">
        <v>306</v>
      </c>
      <c r="W40" s="110" t="s">
        <v>306</v>
      </c>
      <c r="X40" s="110" t="s">
        <v>306</v>
      </c>
      <c r="Y40" s="110" t="s">
        <v>306</v>
      </c>
      <c r="Z40" s="110" t="s">
        <v>306</v>
      </c>
      <c r="AA40" s="110" t="s">
        <v>306</v>
      </c>
      <c r="AB40" s="111"/>
    </row>
    <row r="41" spans="1:28" ht="78.75" x14ac:dyDescent="0.25">
      <c r="A41" s="107" t="s">
        <v>543</v>
      </c>
      <c r="B41" s="108" t="s">
        <v>544</v>
      </c>
      <c r="C41" s="112" t="s">
        <v>243</v>
      </c>
      <c r="D41" s="110" t="s">
        <v>306</v>
      </c>
      <c r="E41" s="110" t="s">
        <v>306</v>
      </c>
      <c r="F41" s="110" t="s">
        <v>306</v>
      </c>
      <c r="G41" s="110" t="s">
        <v>306</v>
      </c>
      <c r="H41" s="110" t="s">
        <v>306</v>
      </c>
      <c r="I41" s="110" t="s">
        <v>306</v>
      </c>
      <c r="J41" s="110" t="s">
        <v>306</v>
      </c>
      <c r="K41" s="110" t="s">
        <v>306</v>
      </c>
      <c r="L41" s="110" t="s">
        <v>306</v>
      </c>
      <c r="M41" s="110" t="s">
        <v>306</v>
      </c>
      <c r="N41" s="110" t="s">
        <v>306</v>
      </c>
      <c r="O41" s="110" t="s">
        <v>306</v>
      </c>
      <c r="P41" s="110" t="s">
        <v>306</v>
      </c>
      <c r="Q41" s="110" t="s">
        <v>306</v>
      </c>
      <c r="R41" s="110" t="s">
        <v>306</v>
      </c>
      <c r="S41" s="110" t="s">
        <v>306</v>
      </c>
      <c r="T41" s="110" t="s">
        <v>306</v>
      </c>
      <c r="U41" s="110" t="s">
        <v>306</v>
      </c>
      <c r="V41" s="110" t="s">
        <v>306</v>
      </c>
      <c r="W41" s="110" t="s">
        <v>306</v>
      </c>
      <c r="X41" s="110" t="s">
        <v>306</v>
      </c>
      <c r="Y41" s="110" t="s">
        <v>306</v>
      </c>
      <c r="Z41" s="110" t="s">
        <v>306</v>
      </c>
      <c r="AA41" s="110" t="s">
        <v>306</v>
      </c>
      <c r="AB41" s="111"/>
    </row>
    <row r="42" spans="1:28" ht="63" x14ac:dyDescent="0.25">
      <c r="A42" s="107" t="s">
        <v>545</v>
      </c>
      <c r="B42" s="108" t="s">
        <v>546</v>
      </c>
      <c r="C42" s="109" t="s">
        <v>243</v>
      </c>
      <c r="D42" s="110" t="s">
        <v>306</v>
      </c>
      <c r="E42" s="110" t="s">
        <v>306</v>
      </c>
      <c r="F42" s="110" t="s">
        <v>306</v>
      </c>
      <c r="G42" s="110" t="s">
        <v>306</v>
      </c>
      <c r="H42" s="110" t="s">
        <v>306</v>
      </c>
      <c r="I42" s="110" t="s">
        <v>306</v>
      </c>
      <c r="J42" s="110" t="s">
        <v>306</v>
      </c>
      <c r="K42" s="110" t="s">
        <v>306</v>
      </c>
      <c r="L42" s="110" t="s">
        <v>306</v>
      </c>
      <c r="M42" s="110" t="s">
        <v>306</v>
      </c>
      <c r="N42" s="110" t="s">
        <v>306</v>
      </c>
      <c r="O42" s="110" t="s">
        <v>306</v>
      </c>
      <c r="P42" s="110" t="s">
        <v>306</v>
      </c>
      <c r="Q42" s="110" t="s">
        <v>306</v>
      </c>
      <c r="R42" s="110" t="s">
        <v>306</v>
      </c>
      <c r="S42" s="110" t="s">
        <v>306</v>
      </c>
      <c r="T42" s="110" t="s">
        <v>306</v>
      </c>
      <c r="U42" s="110" t="s">
        <v>306</v>
      </c>
      <c r="V42" s="110" t="s">
        <v>306</v>
      </c>
      <c r="W42" s="110" t="s">
        <v>306</v>
      </c>
      <c r="X42" s="110" t="s">
        <v>306</v>
      </c>
      <c r="Y42" s="110" t="s">
        <v>306</v>
      </c>
      <c r="Z42" s="110" t="s">
        <v>306</v>
      </c>
      <c r="AA42" s="110" t="s">
        <v>306</v>
      </c>
      <c r="AB42" s="111"/>
    </row>
    <row r="43" spans="1:28" ht="78.75" x14ac:dyDescent="0.25">
      <c r="A43" s="107" t="s">
        <v>547</v>
      </c>
      <c r="B43" s="108" t="s">
        <v>548</v>
      </c>
      <c r="C43" s="109" t="s">
        <v>243</v>
      </c>
      <c r="D43" s="110" t="s">
        <v>306</v>
      </c>
      <c r="E43" s="110" t="s">
        <v>306</v>
      </c>
      <c r="F43" s="110" t="s">
        <v>306</v>
      </c>
      <c r="G43" s="110" t="s">
        <v>306</v>
      </c>
      <c r="H43" s="110" t="s">
        <v>306</v>
      </c>
      <c r="I43" s="110" t="s">
        <v>306</v>
      </c>
      <c r="J43" s="110" t="s">
        <v>306</v>
      </c>
      <c r="K43" s="110" t="s">
        <v>306</v>
      </c>
      <c r="L43" s="110" t="s">
        <v>306</v>
      </c>
      <c r="M43" s="110" t="s">
        <v>306</v>
      </c>
      <c r="N43" s="110" t="s">
        <v>306</v>
      </c>
      <c r="O43" s="110" t="s">
        <v>306</v>
      </c>
      <c r="P43" s="110" t="s">
        <v>306</v>
      </c>
      <c r="Q43" s="110" t="s">
        <v>306</v>
      </c>
      <c r="R43" s="110" t="s">
        <v>306</v>
      </c>
      <c r="S43" s="110" t="s">
        <v>306</v>
      </c>
      <c r="T43" s="110" t="s">
        <v>306</v>
      </c>
      <c r="U43" s="110" t="s">
        <v>306</v>
      </c>
      <c r="V43" s="110" t="s">
        <v>306</v>
      </c>
      <c r="W43" s="110" t="s">
        <v>306</v>
      </c>
      <c r="X43" s="110" t="s">
        <v>306</v>
      </c>
      <c r="Y43" s="110" t="s">
        <v>306</v>
      </c>
      <c r="Z43" s="110" t="s">
        <v>306</v>
      </c>
      <c r="AA43" s="110" t="s">
        <v>306</v>
      </c>
      <c r="AB43" s="111"/>
    </row>
    <row r="44" spans="1:28" ht="31.5" x14ac:dyDescent="0.25">
      <c r="A44" s="107" t="s">
        <v>142</v>
      </c>
      <c r="B44" s="108" t="s">
        <v>549</v>
      </c>
      <c r="C44" s="112" t="s">
        <v>243</v>
      </c>
      <c r="D44" s="113">
        <f t="shared" ref="D44:AA44" si="5">D45+D48+D51</f>
        <v>0</v>
      </c>
      <c r="E44" s="113">
        <f t="shared" si="5"/>
        <v>0</v>
      </c>
      <c r="F44" s="113">
        <f t="shared" si="5"/>
        <v>0</v>
      </c>
      <c r="G44" s="113">
        <f t="shared" si="5"/>
        <v>0</v>
      </c>
      <c r="H44" s="113">
        <f t="shared" si="5"/>
        <v>0</v>
      </c>
      <c r="I44" s="113">
        <f t="shared" si="5"/>
        <v>0</v>
      </c>
      <c r="J44" s="113">
        <f t="shared" si="5"/>
        <v>0</v>
      </c>
      <c r="K44" s="113">
        <f t="shared" si="5"/>
        <v>0</v>
      </c>
      <c r="L44" s="113">
        <f t="shared" si="5"/>
        <v>0</v>
      </c>
      <c r="M44" s="113">
        <f t="shared" si="5"/>
        <v>0</v>
      </c>
      <c r="N44" s="113">
        <f t="shared" si="5"/>
        <v>0</v>
      </c>
      <c r="O44" s="113">
        <f t="shared" si="5"/>
        <v>0</v>
      </c>
      <c r="P44" s="113">
        <f t="shared" si="5"/>
        <v>0</v>
      </c>
      <c r="Q44" s="113">
        <f t="shared" si="5"/>
        <v>0</v>
      </c>
      <c r="R44" s="113">
        <f t="shared" si="5"/>
        <v>0</v>
      </c>
      <c r="S44" s="113">
        <f t="shared" si="5"/>
        <v>0</v>
      </c>
      <c r="T44" s="113">
        <f t="shared" si="5"/>
        <v>0</v>
      </c>
      <c r="U44" s="113">
        <f t="shared" si="5"/>
        <v>0</v>
      </c>
      <c r="V44" s="113">
        <f t="shared" si="5"/>
        <v>0</v>
      </c>
      <c r="W44" s="113">
        <f t="shared" si="5"/>
        <v>0</v>
      </c>
      <c r="X44" s="113">
        <f t="shared" si="5"/>
        <v>0</v>
      </c>
      <c r="Y44" s="113">
        <f t="shared" si="5"/>
        <v>0</v>
      </c>
      <c r="Z44" s="113">
        <f t="shared" si="5"/>
        <v>0</v>
      </c>
      <c r="AA44" s="113">
        <f t="shared" si="5"/>
        <v>0</v>
      </c>
      <c r="AB44" s="111"/>
    </row>
    <row r="45" spans="1:28" ht="63" x14ac:dyDescent="0.25">
      <c r="A45" s="107" t="s">
        <v>155</v>
      </c>
      <c r="B45" s="108" t="s">
        <v>550</v>
      </c>
      <c r="C45" s="112" t="s">
        <v>243</v>
      </c>
      <c r="D45" s="113">
        <f>D46</f>
        <v>0</v>
      </c>
      <c r="E45" s="113">
        <f t="shared" ref="E45:AA45" si="6">E46</f>
        <v>0</v>
      </c>
      <c r="F45" s="113">
        <f t="shared" si="6"/>
        <v>0</v>
      </c>
      <c r="G45" s="113">
        <f t="shared" si="6"/>
        <v>0</v>
      </c>
      <c r="H45" s="113">
        <f t="shared" si="6"/>
        <v>0</v>
      </c>
      <c r="I45" s="113">
        <f t="shared" si="6"/>
        <v>0</v>
      </c>
      <c r="J45" s="113">
        <f t="shared" si="6"/>
        <v>0</v>
      </c>
      <c r="K45" s="113">
        <f t="shared" si="6"/>
        <v>0</v>
      </c>
      <c r="L45" s="113">
        <f t="shared" si="6"/>
        <v>0</v>
      </c>
      <c r="M45" s="113">
        <f t="shared" si="6"/>
        <v>0</v>
      </c>
      <c r="N45" s="113">
        <f t="shared" si="6"/>
        <v>0</v>
      </c>
      <c r="O45" s="113">
        <f t="shared" si="6"/>
        <v>0</v>
      </c>
      <c r="P45" s="113">
        <f t="shared" si="6"/>
        <v>0</v>
      </c>
      <c r="Q45" s="113">
        <f t="shared" si="6"/>
        <v>0</v>
      </c>
      <c r="R45" s="113">
        <f t="shared" si="6"/>
        <v>0</v>
      </c>
      <c r="S45" s="113">
        <f t="shared" si="6"/>
        <v>0</v>
      </c>
      <c r="T45" s="113">
        <f t="shared" si="6"/>
        <v>0</v>
      </c>
      <c r="U45" s="113">
        <f t="shared" si="6"/>
        <v>0</v>
      </c>
      <c r="V45" s="113">
        <f t="shared" si="6"/>
        <v>0</v>
      </c>
      <c r="W45" s="113">
        <f t="shared" si="6"/>
        <v>0</v>
      </c>
      <c r="X45" s="113">
        <f t="shared" si="6"/>
        <v>0</v>
      </c>
      <c r="Y45" s="113">
        <f t="shared" si="6"/>
        <v>0</v>
      </c>
      <c r="Z45" s="113">
        <f t="shared" si="6"/>
        <v>0</v>
      </c>
      <c r="AA45" s="113">
        <f t="shared" si="6"/>
        <v>0</v>
      </c>
      <c r="AB45" s="111"/>
    </row>
    <row r="46" spans="1:28" ht="31.5" x14ac:dyDescent="0.25">
      <c r="A46" s="107" t="s">
        <v>156</v>
      </c>
      <c r="B46" s="108" t="s">
        <v>551</v>
      </c>
      <c r="C46" s="112" t="s">
        <v>243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1"/>
    </row>
    <row r="47" spans="1:28" ht="47.25" x14ac:dyDescent="0.25">
      <c r="A47" s="107" t="s">
        <v>157</v>
      </c>
      <c r="B47" s="108" t="s">
        <v>552</v>
      </c>
      <c r="C47" s="112" t="s">
        <v>243</v>
      </c>
      <c r="D47" s="113" t="s">
        <v>306</v>
      </c>
      <c r="E47" s="113" t="s">
        <v>306</v>
      </c>
      <c r="F47" s="113" t="s">
        <v>306</v>
      </c>
      <c r="G47" s="113" t="s">
        <v>306</v>
      </c>
      <c r="H47" s="113" t="s">
        <v>306</v>
      </c>
      <c r="I47" s="113" t="s">
        <v>306</v>
      </c>
      <c r="J47" s="113" t="s">
        <v>306</v>
      </c>
      <c r="K47" s="113" t="s">
        <v>306</v>
      </c>
      <c r="L47" s="113" t="s">
        <v>306</v>
      </c>
      <c r="M47" s="113" t="s">
        <v>306</v>
      </c>
      <c r="N47" s="110" t="s">
        <v>306</v>
      </c>
      <c r="O47" s="110" t="s">
        <v>306</v>
      </c>
      <c r="P47" s="110" t="s">
        <v>306</v>
      </c>
      <c r="Q47" s="110" t="s">
        <v>306</v>
      </c>
      <c r="R47" s="110" t="s">
        <v>306</v>
      </c>
      <c r="S47" s="110" t="s">
        <v>306</v>
      </c>
      <c r="T47" s="110" t="s">
        <v>306</v>
      </c>
      <c r="U47" s="110" t="s">
        <v>306</v>
      </c>
      <c r="V47" s="110" t="s">
        <v>306</v>
      </c>
      <c r="W47" s="110" t="s">
        <v>306</v>
      </c>
      <c r="X47" s="110" t="s">
        <v>306</v>
      </c>
      <c r="Y47" s="110" t="s">
        <v>306</v>
      </c>
      <c r="Z47" s="110" t="s">
        <v>306</v>
      </c>
      <c r="AA47" s="110" t="s">
        <v>306</v>
      </c>
      <c r="AB47" s="111"/>
    </row>
    <row r="48" spans="1:28" ht="47.25" x14ac:dyDescent="0.25">
      <c r="A48" s="107" t="s">
        <v>158</v>
      </c>
      <c r="B48" s="108" t="s">
        <v>553</v>
      </c>
      <c r="C48" s="112" t="s">
        <v>243</v>
      </c>
      <c r="D48" s="110">
        <f>D49</f>
        <v>0</v>
      </c>
      <c r="E48" s="110">
        <f t="shared" ref="E48:AA48" si="7">E49</f>
        <v>0</v>
      </c>
      <c r="F48" s="110">
        <f t="shared" si="7"/>
        <v>0</v>
      </c>
      <c r="G48" s="110">
        <f t="shared" si="7"/>
        <v>0</v>
      </c>
      <c r="H48" s="110">
        <f t="shared" si="7"/>
        <v>0</v>
      </c>
      <c r="I48" s="110">
        <f t="shared" si="7"/>
        <v>0</v>
      </c>
      <c r="J48" s="110">
        <f t="shared" si="7"/>
        <v>0</v>
      </c>
      <c r="K48" s="110">
        <f t="shared" si="7"/>
        <v>0</v>
      </c>
      <c r="L48" s="110">
        <f t="shared" si="7"/>
        <v>0</v>
      </c>
      <c r="M48" s="110">
        <f t="shared" si="7"/>
        <v>0</v>
      </c>
      <c r="N48" s="110">
        <f t="shared" si="7"/>
        <v>0</v>
      </c>
      <c r="O48" s="110">
        <f t="shared" si="7"/>
        <v>0</v>
      </c>
      <c r="P48" s="110">
        <f t="shared" si="7"/>
        <v>0</v>
      </c>
      <c r="Q48" s="110">
        <f t="shared" si="7"/>
        <v>0</v>
      </c>
      <c r="R48" s="110">
        <f t="shared" si="7"/>
        <v>0</v>
      </c>
      <c r="S48" s="110">
        <f t="shared" si="7"/>
        <v>0</v>
      </c>
      <c r="T48" s="110">
        <f t="shared" si="7"/>
        <v>0</v>
      </c>
      <c r="U48" s="110">
        <f t="shared" si="7"/>
        <v>0</v>
      </c>
      <c r="V48" s="110">
        <f t="shared" si="7"/>
        <v>0</v>
      </c>
      <c r="W48" s="110">
        <f t="shared" si="7"/>
        <v>0</v>
      </c>
      <c r="X48" s="110">
        <f t="shared" si="7"/>
        <v>0</v>
      </c>
      <c r="Y48" s="110">
        <f t="shared" si="7"/>
        <v>0</v>
      </c>
      <c r="Z48" s="110">
        <f t="shared" si="7"/>
        <v>0</v>
      </c>
      <c r="AA48" s="110">
        <f t="shared" si="7"/>
        <v>0</v>
      </c>
      <c r="AB48" s="111"/>
    </row>
    <row r="49" spans="1:28" ht="41.25" customHeight="1" x14ac:dyDescent="0.25">
      <c r="A49" s="107" t="s">
        <v>554</v>
      </c>
      <c r="B49" s="108" t="s">
        <v>555</v>
      </c>
      <c r="C49" s="112" t="s">
        <v>243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v>0</v>
      </c>
      <c r="S49" s="110">
        <v>0</v>
      </c>
      <c r="T49" s="110">
        <v>0</v>
      </c>
      <c r="U49" s="110">
        <v>0</v>
      </c>
      <c r="V49" s="110">
        <v>0</v>
      </c>
      <c r="W49" s="110">
        <v>0</v>
      </c>
      <c r="X49" s="110">
        <v>0</v>
      </c>
      <c r="Y49" s="110">
        <v>0</v>
      </c>
      <c r="Z49" s="110">
        <v>0</v>
      </c>
      <c r="AA49" s="110">
        <v>0</v>
      </c>
      <c r="AB49" s="111"/>
    </row>
    <row r="50" spans="1:28" ht="36.75" customHeight="1" x14ac:dyDescent="0.25">
      <c r="A50" s="107" t="s">
        <v>556</v>
      </c>
      <c r="B50" s="108" t="s">
        <v>557</v>
      </c>
      <c r="C50" s="109" t="s">
        <v>243</v>
      </c>
      <c r="D50" s="110" t="s">
        <v>306</v>
      </c>
      <c r="E50" s="110" t="s">
        <v>306</v>
      </c>
      <c r="F50" s="110" t="s">
        <v>306</v>
      </c>
      <c r="G50" s="110" t="s">
        <v>306</v>
      </c>
      <c r="H50" s="110" t="s">
        <v>306</v>
      </c>
      <c r="I50" s="110" t="s">
        <v>306</v>
      </c>
      <c r="J50" s="110" t="s">
        <v>306</v>
      </c>
      <c r="K50" s="110" t="s">
        <v>306</v>
      </c>
      <c r="L50" s="110" t="s">
        <v>306</v>
      </c>
      <c r="M50" s="110" t="s">
        <v>306</v>
      </c>
      <c r="N50" s="110" t="s">
        <v>306</v>
      </c>
      <c r="O50" s="110" t="s">
        <v>306</v>
      </c>
      <c r="P50" s="110" t="s">
        <v>306</v>
      </c>
      <c r="Q50" s="110" t="s">
        <v>306</v>
      </c>
      <c r="R50" s="110" t="s">
        <v>306</v>
      </c>
      <c r="S50" s="110" t="s">
        <v>306</v>
      </c>
      <c r="T50" s="110" t="s">
        <v>306</v>
      </c>
      <c r="U50" s="110" t="s">
        <v>306</v>
      </c>
      <c r="V50" s="110" t="s">
        <v>306</v>
      </c>
      <c r="W50" s="110" t="s">
        <v>306</v>
      </c>
      <c r="X50" s="110" t="s">
        <v>306</v>
      </c>
      <c r="Y50" s="110" t="s">
        <v>306</v>
      </c>
      <c r="Z50" s="110" t="s">
        <v>306</v>
      </c>
      <c r="AA50" s="110" t="s">
        <v>306</v>
      </c>
      <c r="AB50" s="111"/>
    </row>
    <row r="51" spans="1:28" ht="31.5" x14ac:dyDescent="0.25">
      <c r="A51" s="107" t="s">
        <v>159</v>
      </c>
      <c r="B51" s="108" t="s">
        <v>558</v>
      </c>
      <c r="C51" s="112" t="s">
        <v>243</v>
      </c>
      <c r="D51" s="113">
        <f>D52</f>
        <v>0</v>
      </c>
      <c r="E51" s="113">
        <f t="shared" ref="E51:AA51" si="8">E52</f>
        <v>0</v>
      </c>
      <c r="F51" s="113">
        <f t="shared" si="8"/>
        <v>0</v>
      </c>
      <c r="G51" s="113">
        <f t="shared" si="8"/>
        <v>0</v>
      </c>
      <c r="H51" s="113">
        <f t="shared" si="8"/>
        <v>0</v>
      </c>
      <c r="I51" s="113">
        <f t="shared" si="8"/>
        <v>0</v>
      </c>
      <c r="J51" s="113">
        <f t="shared" si="8"/>
        <v>0</v>
      </c>
      <c r="K51" s="113">
        <f t="shared" si="8"/>
        <v>0</v>
      </c>
      <c r="L51" s="113">
        <f t="shared" si="8"/>
        <v>0</v>
      </c>
      <c r="M51" s="113">
        <f t="shared" si="8"/>
        <v>0</v>
      </c>
      <c r="N51" s="113">
        <f t="shared" si="8"/>
        <v>0</v>
      </c>
      <c r="O51" s="113">
        <f t="shared" si="8"/>
        <v>0</v>
      </c>
      <c r="P51" s="113">
        <f t="shared" si="8"/>
        <v>0</v>
      </c>
      <c r="Q51" s="113">
        <f t="shared" si="8"/>
        <v>0</v>
      </c>
      <c r="R51" s="113">
        <f t="shared" si="8"/>
        <v>0</v>
      </c>
      <c r="S51" s="113">
        <f t="shared" si="8"/>
        <v>0</v>
      </c>
      <c r="T51" s="113">
        <f t="shared" si="8"/>
        <v>0</v>
      </c>
      <c r="U51" s="113">
        <f t="shared" si="8"/>
        <v>0</v>
      </c>
      <c r="V51" s="113">
        <f t="shared" si="8"/>
        <v>0</v>
      </c>
      <c r="W51" s="113">
        <f t="shared" si="8"/>
        <v>0</v>
      </c>
      <c r="X51" s="113">
        <f t="shared" si="8"/>
        <v>0</v>
      </c>
      <c r="Y51" s="113">
        <f t="shared" si="8"/>
        <v>0</v>
      </c>
      <c r="Z51" s="113">
        <f t="shared" si="8"/>
        <v>0</v>
      </c>
      <c r="AA51" s="113">
        <f t="shared" si="8"/>
        <v>0</v>
      </c>
      <c r="AB51" s="111"/>
    </row>
    <row r="52" spans="1:28" ht="31.5" x14ac:dyDescent="0.25">
      <c r="A52" s="107" t="s">
        <v>160</v>
      </c>
      <c r="B52" s="108" t="s">
        <v>559</v>
      </c>
      <c r="C52" s="109" t="s">
        <v>243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1"/>
    </row>
    <row r="53" spans="1:28" ht="31.5" x14ac:dyDescent="0.25">
      <c r="A53" s="107" t="s">
        <v>161</v>
      </c>
      <c r="B53" s="108" t="s">
        <v>560</v>
      </c>
      <c r="C53" s="109" t="s">
        <v>243</v>
      </c>
      <c r="D53" s="110" t="s">
        <v>306</v>
      </c>
      <c r="E53" s="110" t="s">
        <v>306</v>
      </c>
      <c r="F53" s="110" t="s">
        <v>306</v>
      </c>
      <c r="G53" s="110" t="s">
        <v>306</v>
      </c>
      <c r="H53" s="110" t="s">
        <v>306</v>
      </c>
      <c r="I53" s="110" t="s">
        <v>306</v>
      </c>
      <c r="J53" s="110" t="s">
        <v>306</v>
      </c>
      <c r="K53" s="110" t="s">
        <v>306</v>
      </c>
      <c r="L53" s="110" t="s">
        <v>306</v>
      </c>
      <c r="M53" s="110" t="s">
        <v>306</v>
      </c>
      <c r="N53" s="110" t="s">
        <v>306</v>
      </c>
      <c r="O53" s="110" t="s">
        <v>306</v>
      </c>
      <c r="P53" s="110" t="s">
        <v>306</v>
      </c>
      <c r="Q53" s="110" t="s">
        <v>306</v>
      </c>
      <c r="R53" s="110" t="s">
        <v>306</v>
      </c>
      <c r="S53" s="110" t="s">
        <v>306</v>
      </c>
      <c r="T53" s="110" t="s">
        <v>306</v>
      </c>
      <c r="U53" s="110" t="s">
        <v>306</v>
      </c>
      <c r="V53" s="110" t="s">
        <v>306</v>
      </c>
      <c r="W53" s="110" t="s">
        <v>306</v>
      </c>
      <c r="X53" s="110" t="s">
        <v>306</v>
      </c>
      <c r="Y53" s="110" t="s">
        <v>306</v>
      </c>
      <c r="Z53" s="110" t="s">
        <v>306</v>
      </c>
      <c r="AA53" s="110" t="s">
        <v>306</v>
      </c>
      <c r="AB53" s="111"/>
    </row>
    <row r="54" spans="1:28" ht="31.5" x14ac:dyDescent="0.25">
      <c r="A54" s="107" t="s">
        <v>445</v>
      </c>
      <c r="B54" s="108" t="s">
        <v>561</v>
      </c>
      <c r="C54" s="109" t="s">
        <v>243</v>
      </c>
      <c r="D54" s="110" t="s">
        <v>306</v>
      </c>
      <c r="E54" s="110" t="s">
        <v>306</v>
      </c>
      <c r="F54" s="110" t="s">
        <v>306</v>
      </c>
      <c r="G54" s="110" t="s">
        <v>306</v>
      </c>
      <c r="H54" s="110" t="s">
        <v>306</v>
      </c>
      <c r="I54" s="110" t="s">
        <v>306</v>
      </c>
      <c r="J54" s="110" t="s">
        <v>306</v>
      </c>
      <c r="K54" s="110" t="s">
        <v>306</v>
      </c>
      <c r="L54" s="110" t="s">
        <v>306</v>
      </c>
      <c r="M54" s="110" t="s">
        <v>306</v>
      </c>
      <c r="N54" s="110" t="s">
        <v>306</v>
      </c>
      <c r="O54" s="110" t="s">
        <v>306</v>
      </c>
      <c r="P54" s="110" t="s">
        <v>306</v>
      </c>
      <c r="Q54" s="110" t="s">
        <v>306</v>
      </c>
      <c r="R54" s="110" t="s">
        <v>306</v>
      </c>
      <c r="S54" s="110" t="s">
        <v>306</v>
      </c>
      <c r="T54" s="110" t="s">
        <v>306</v>
      </c>
      <c r="U54" s="110" t="s">
        <v>306</v>
      </c>
      <c r="V54" s="110" t="s">
        <v>306</v>
      </c>
      <c r="W54" s="110" t="s">
        <v>306</v>
      </c>
      <c r="X54" s="110" t="s">
        <v>306</v>
      </c>
      <c r="Y54" s="110" t="s">
        <v>306</v>
      </c>
      <c r="Z54" s="110" t="s">
        <v>306</v>
      </c>
      <c r="AA54" s="110" t="s">
        <v>306</v>
      </c>
      <c r="AB54" s="111"/>
    </row>
    <row r="55" spans="1:28" ht="31.5" x14ac:dyDescent="0.25">
      <c r="A55" s="107" t="s">
        <v>446</v>
      </c>
      <c r="B55" s="108" t="s">
        <v>562</v>
      </c>
      <c r="C55" s="109" t="s">
        <v>243</v>
      </c>
      <c r="D55" s="110" t="s">
        <v>306</v>
      </c>
      <c r="E55" s="110" t="s">
        <v>306</v>
      </c>
      <c r="F55" s="110" t="s">
        <v>306</v>
      </c>
      <c r="G55" s="110" t="s">
        <v>306</v>
      </c>
      <c r="H55" s="110" t="s">
        <v>306</v>
      </c>
      <c r="I55" s="110" t="s">
        <v>306</v>
      </c>
      <c r="J55" s="110" t="s">
        <v>306</v>
      </c>
      <c r="K55" s="110" t="s">
        <v>306</v>
      </c>
      <c r="L55" s="110" t="s">
        <v>306</v>
      </c>
      <c r="M55" s="110" t="s">
        <v>306</v>
      </c>
      <c r="N55" s="110" t="s">
        <v>306</v>
      </c>
      <c r="O55" s="110" t="s">
        <v>306</v>
      </c>
      <c r="P55" s="110" t="s">
        <v>306</v>
      </c>
      <c r="Q55" s="110" t="s">
        <v>306</v>
      </c>
      <c r="R55" s="110" t="s">
        <v>306</v>
      </c>
      <c r="S55" s="110" t="s">
        <v>306</v>
      </c>
      <c r="T55" s="110" t="s">
        <v>306</v>
      </c>
      <c r="U55" s="110" t="s">
        <v>306</v>
      </c>
      <c r="V55" s="110" t="s">
        <v>306</v>
      </c>
      <c r="W55" s="110" t="s">
        <v>306</v>
      </c>
      <c r="X55" s="110" t="s">
        <v>306</v>
      </c>
      <c r="Y55" s="110" t="s">
        <v>306</v>
      </c>
      <c r="Z55" s="110" t="s">
        <v>306</v>
      </c>
      <c r="AA55" s="110" t="s">
        <v>306</v>
      </c>
      <c r="AB55" s="111"/>
    </row>
    <row r="56" spans="1:28" ht="47.25" x14ac:dyDescent="0.25">
      <c r="A56" s="107" t="s">
        <v>447</v>
      </c>
      <c r="B56" s="108" t="s">
        <v>563</v>
      </c>
      <c r="C56" s="109" t="s">
        <v>243</v>
      </c>
      <c r="D56" s="110" t="s">
        <v>306</v>
      </c>
      <c r="E56" s="110" t="s">
        <v>306</v>
      </c>
      <c r="F56" s="110" t="s">
        <v>306</v>
      </c>
      <c r="G56" s="110" t="s">
        <v>306</v>
      </c>
      <c r="H56" s="110" t="s">
        <v>306</v>
      </c>
      <c r="I56" s="110" t="s">
        <v>306</v>
      </c>
      <c r="J56" s="110" t="s">
        <v>306</v>
      </c>
      <c r="K56" s="110" t="s">
        <v>306</v>
      </c>
      <c r="L56" s="110" t="s">
        <v>306</v>
      </c>
      <c r="M56" s="110" t="s">
        <v>306</v>
      </c>
      <c r="N56" s="110" t="s">
        <v>306</v>
      </c>
      <c r="O56" s="110" t="s">
        <v>306</v>
      </c>
      <c r="P56" s="110" t="s">
        <v>306</v>
      </c>
      <c r="Q56" s="110" t="s">
        <v>306</v>
      </c>
      <c r="R56" s="110" t="s">
        <v>306</v>
      </c>
      <c r="S56" s="110" t="s">
        <v>306</v>
      </c>
      <c r="T56" s="110" t="s">
        <v>306</v>
      </c>
      <c r="U56" s="110" t="s">
        <v>306</v>
      </c>
      <c r="V56" s="110" t="s">
        <v>306</v>
      </c>
      <c r="W56" s="110" t="s">
        <v>306</v>
      </c>
      <c r="X56" s="110" t="s">
        <v>306</v>
      </c>
      <c r="Y56" s="110" t="s">
        <v>306</v>
      </c>
      <c r="Z56" s="110" t="s">
        <v>306</v>
      </c>
      <c r="AA56" s="110" t="s">
        <v>306</v>
      </c>
      <c r="AB56" s="111"/>
    </row>
    <row r="57" spans="1:28" ht="47.25" x14ac:dyDescent="0.25">
      <c r="A57" s="107" t="s">
        <v>448</v>
      </c>
      <c r="B57" s="108" t="s">
        <v>564</v>
      </c>
      <c r="C57" s="109" t="s">
        <v>243</v>
      </c>
      <c r="D57" s="110" t="s">
        <v>306</v>
      </c>
      <c r="E57" s="110" t="s">
        <v>306</v>
      </c>
      <c r="F57" s="110" t="s">
        <v>306</v>
      </c>
      <c r="G57" s="110" t="s">
        <v>306</v>
      </c>
      <c r="H57" s="110" t="s">
        <v>306</v>
      </c>
      <c r="I57" s="110" t="s">
        <v>306</v>
      </c>
      <c r="J57" s="110" t="s">
        <v>306</v>
      </c>
      <c r="K57" s="110" t="s">
        <v>306</v>
      </c>
      <c r="L57" s="110" t="s">
        <v>306</v>
      </c>
      <c r="M57" s="110" t="s">
        <v>306</v>
      </c>
      <c r="N57" s="110" t="s">
        <v>306</v>
      </c>
      <c r="O57" s="110" t="s">
        <v>306</v>
      </c>
      <c r="P57" s="110" t="s">
        <v>306</v>
      </c>
      <c r="Q57" s="110" t="s">
        <v>306</v>
      </c>
      <c r="R57" s="110" t="s">
        <v>306</v>
      </c>
      <c r="S57" s="110" t="s">
        <v>306</v>
      </c>
      <c r="T57" s="110" t="s">
        <v>306</v>
      </c>
      <c r="U57" s="110" t="s">
        <v>306</v>
      </c>
      <c r="V57" s="110" t="s">
        <v>306</v>
      </c>
      <c r="W57" s="110" t="s">
        <v>306</v>
      </c>
      <c r="X57" s="110" t="s">
        <v>306</v>
      </c>
      <c r="Y57" s="110" t="s">
        <v>306</v>
      </c>
      <c r="Z57" s="110" t="s">
        <v>306</v>
      </c>
      <c r="AA57" s="110" t="s">
        <v>306</v>
      </c>
      <c r="AB57" s="111"/>
    </row>
    <row r="58" spans="1:28" ht="47.25" x14ac:dyDescent="0.25">
      <c r="A58" s="107" t="s">
        <v>449</v>
      </c>
      <c r="B58" s="108" t="s">
        <v>565</v>
      </c>
      <c r="C58" s="109" t="s">
        <v>243</v>
      </c>
      <c r="D58" s="110" t="s">
        <v>306</v>
      </c>
      <c r="E58" s="110" t="s">
        <v>306</v>
      </c>
      <c r="F58" s="110" t="s">
        <v>306</v>
      </c>
      <c r="G58" s="110" t="s">
        <v>306</v>
      </c>
      <c r="H58" s="110" t="s">
        <v>306</v>
      </c>
      <c r="I58" s="110" t="s">
        <v>306</v>
      </c>
      <c r="J58" s="110" t="s">
        <v>306</v>
      </c>
      <c r="K58" s="110" t="s">
        <v>306</v>
      </c>
      <c r="L58" s="110" t="s">
        <v>306</v>
      </c>
      <c r="M58" s="110" t="s">
        <v>306</v>
      </c>
      <c r="N58" s="110" t="s">
        <v>306</v>
      </c>
      <c r="O58" s="110" t="s">
        <v>306</v>
      </c>
      <c r="P58" s="110" t="s">
        <v>306</v>
      </c>
      <c r="Q58" s="110" t="s">
        <v>306</v>
      </c>
      <c r="R58" s="110" t="s">
        <v>306</v>
      </c>
      <c r="S58" s="110" t="s">
        <v>306</v>
      </c>
      <c r="T58" s="110" t="s">
        <v>306</v>
      </c>
      <c r="U58" s="110" t="s">
        <v>306</v>
      </c>
      <c r="V58" s="110" t="s">
        <v>306</v>
      </c>
      <c r="W58" s="110" t="s">
        <v>306</v>
      </c>
      <c r="X58" s="110" t="s">
        <v>306</v>
      </c>
      <c r="Y58" s="110" t="s">
        <v>306</v>
      </c>
      <c r="Z58" s="110" t="s">
        <v>306</v>
      </c>
      <c r="AA58" s="110" t="s">
        <v>306</v>
      </c>
      <c r="AB58" s="111"/>
    </row>
    <row r="59" spans="1:28" ht="47.25" x14ac:dyDescent="0.25">
      <c r="A59" s="107" t="s">
        <v>566</v>
      </c>
      <c r="B59" s="108" t="s">
        <v>567</v>
      </c>
      <c r="C59" s="109" t="s">
        <v>243</v>
      </c>
      <c r="D59" s="110" t="s">
        <v>306</v>
      </c>
      <c r="E59" s="110" t="s">
        <v>306</v>
      </c>
      <c r="F59" s="110" t="s">
        <v>306</v>
      </c>
      <c r="G59" s="110" t="s">
        <v>306</v>
      </c>
      <c r="H59" s="110" t="s">
        <v>306</v>
      </c>
      <c r="I59" s="110" t="s">
        <v>306</v>
      </c>
      <c r="J59" s="110" t="s">
        <v>306</v>
      </c>
      <c r="K59" s="110" t="s">
        <v>306</v>
      </c>
      <c r="L59" s="110" t="s">
        <v>306</v>
      </c>
      <c r="M59" s="110" t="s">
        <v>306</v>
      </c>
      <c r="N59" s="110" t="s">
        <v>306</v>
      </c>
      <c r="O59" s="110" t="s">
        <v>306</v>
      </c>
      <c r="P59" s="110" t="s">
        <v>306</v>
      </c>
      <c r="Q59" s="110" t="s">
        <v>306</v>
      </c>
      <c r="R59" s="110" t="s">
        <v>306</v>
      </c>
      <c r="S59" s="110" t="s">
        <v>306</v>
      </c>
      <c r="T59" s="110" t="s">
        <v>306</v>
      </c>
      <c r="U59" s="110" t="s">
        <v>306</v>
      </c>
      <c r="V59" s="110" t="s">
        <v>306</v>
      </c>
      <c r="W59" s="110" t="s">
        <v>306</v>
      </c>
      <c r="X59" s="110" t="s">
        <v>306</v>
      </c>
      <c r="Y59" s="110" t="s">
        <v>306</v>
      </c>
      <c r="Z59" s="110" t="s">
        <v>306</v>
      </c>
      <c r="AA59" s="110" t="s">
        <v>306</v>
      </c>
      <c r="AB59" s="111"/>
    </row>
    <row r="60" spans="1:28" ht="47.25" x14ac:dyDescent="0.25">
      <c r="A60" s="107" t="s">
        <v>568</v>
      </c>
      <c r="B60" s="108" t="s">
        <v>569</v>
      </c>
      <c r="C60" s="109" t="s">
        <v>243</v>
      </c>
      <c r="D60" s="110" t="s">
        <v>306</v>
      </c>
      <c r="E60" s="110" t="s">
        <v>306</v>
      </c>
      <c r="F60" s="110" t="s">
        <v>306</v>
      </c>
      <c r="G60" s="110" t="s">
        <v>306</v>
      </c>
      <c r="H60" s="110" t="s">
        <v>306</v>
      </c>
      <c r="I60" s="110" t="s">
        <v>306</v>
      </c>
      <c r="J60" s="110" t="s">
        <v>306</v>
      </c>
      <c r="K60" s="110" t="s">
        <v>306</v>
      </c>
      <c r="L60" s="110" t="s">
        <v>306</v>
      </c>
      <c r="M60" s="110" t="s">
        <v>306</v>
      </c>
      <c r="N60" s="110" t="s">
        <v>306</v>
      </c>
      <c r="O60" s="110" t="s">
        <v>306</v>
      </c>
      <c r="P60" s="110" t="s">
        <v>306</v>
      </c>
      <c r="Q60" s="110" t="s">
        <v>306</v>
      </c>
      <c r="R60" s="110" t="s">
        <v>306</v>
      </c>
      <c r="S60" s="110" t="s">
        <v>306</v>
      </c>
      <c r="T60" s="110" t="s">
        <v>306</v>
      </c>
      <c r="U60" s="110" t="s">
        <v>306</v>
      </c>
      <c r="V60" s="110" t="s">
        <v>306</v>
      </c>
      <c r="W60" s="110" t="s">
        <v>306</v>
      </c>
      <c r="X60" s="110" t="s">
        <v>306</v>
      </c>
      <c r="Y60" s="110" t="s">
        <v>306</v>
      </c>
      <c r="Z60" s="110" t="s">
        <v>306</v>
      </c>
      <c r="AA60" s="110" t="s">
        <v>306</v>
      </c>
      <c r="AB60" s="111"/>
    </row>
    <row r="61" spans="1:28" ht="31.5" x14ac:dyDescent="0.25">
      <c r="A61" s="107" t="s">
        <v>570</v>
      </c>
      <c r="B61" s="108" t="s">
        <v>571</v>
      </c>
      <c r="C61" s="109" t="s">
        <v>243</v>
      </c>
      <c r="D61" s="110" t="s">
        <v>306</v>
      </c>
      <c r="E61" s="110" t="s">
        <v>306</v>
      </c>
      <c r="F61" s="110" t="s">
        <v>306</v>
      </c>
      <c r="G61" s="110" t="s">
        <v>306</v>
      </c>
      <c r="H61" s="110" t="s">
        <v>306</v>
      </c>
      <c r="I61" s="110" t="s">
        <v>306</v>
      </c>
      <c r="J61" s="110" t="s">
        <v>306</v>
      </c>
      <c r="K61" s="110" t="s">
        <v>306</v>
      </c>
      <c r="L61" s="110" t="s">
        <v>306</v>
      </c>
      <c r="M61" s="110" t="s">
        <v>306</v>
      </c>
      <c r="N61" s="110" t="s">
        <v>306</v>
      </c>
      <c r="O61" s="110" t="s">
        <v>306</v>
      </c>
      <c r="P61" s="110" t="s">
        <v>306</v>
      </c>
      <c r="Q61" s="110" t="s">
        <v>306</v>
      </c>
      <c r="R61" s="110" t="s">
        <v>306</v>
      </c>
      <c r="S61" s="110" t="s">
        <v>306</v>
      </c>
      <c r="T61" s="110" t="s">
        <v>306</v>
      </c>
      <c r="U61" s="110" t="s">
        <v>306</v>
      </c>
      <c r="V61" s="110" t="s">
        <v>306</v>
      </c>
      <c r="W61" s="110" t="s">
        <v>306</v>
      </c>
      <c r="X61" s="110" t="s">
        <v>306</v>
      </c>
      <c r="Y61" s="110" t="s">
        <v>306</v>
      </c>
      <c r="Z61" s="110" t="s">
        <v>306</v>
      </c>
      <c r="AA61" s="110" t="s">
        <v>306</v>
      </c>
      <c r="AB61" s="111"/>
    </row>
    <row r="62" spans="1:28" ht="47.25" x14ac:dyDescent="0.25">
      <c r="A62" s="107" t="s">
        <v>572</v>
      </c>
      <c r="B62" s="108" t="s">
        <v>573</v>
      </c>
      <c r="C62" s="109" t="s">
        <v>243</v>
      </c>
      <c r="D62" s="110" t="s">
        <v>306</v>
      </c>
      <c r="E62" s="110" t="s">
        <v>306</v>
      </c>
      <c r="F62" s="110" t="s">
        <v>306</v>
      </c>
      <c r="G62" s="110" t="s">
        <v>306</v>
      </c>
      <c r="H62" s="110" t="s">
        <v>306</v>
      </c>
      <c r="I62" s="110" t="s">
        <v>306</v>
      </c>
      <c r="J62" s="110" t="s">
        <v>306</v>
      </c>
      <c r="K62" s="110" t="s">
        <v>306</v>
      </c>
      <c r="L62" s="110" t="s">
        <v>306</v>
      </c>
      <c r="M62" s="110" t="s">
        <v>306</v>
      </c>
      <c r="N62" s="110" t="s">
        <v>306</v>
      </c>
      <c r="O62" s="110" t="s">
        <v>306</v>
      </c>
      <c r="P62" s="110" t="s">
        <v>306</v>
      </c>
      <c r="Q62" s="110" t="s">
        <v>306</v>
      </c>
      <c r="R62" s="110" t="s">
        <v>306</v>
      </c>
      <c r="S62" s="110" t="s">
        <v>306</v>
      </c>
      <c r="T62" s="110" t="s">
        <v>306</v>
      </c>
      <c r="U62" s="110" t="s">
        <v>306</v>
      </c>
      <c r="V62" s="110" t="s">
        <v>306</v>
      </c>
      <c r="W62" s="110" t="s">
        <v>306</v>
      </c>
      <c r="X62" s="110" t="s">
        <v>306</v>
      </c>
      <c r="Y62" s="110" t="s">
        <v>306</v>
      </c>
      <c r="Z62" s="110" t="s">
        <v>306</v>
      </c>
      <c r="AA62" s="110" t="s">
        <v>306</v>
      </c>
      <c r="AB62" s="111"/>
    </row>
    <row r="63" spans="1:28" ht="63" x14ac:dyDescent="0.25">
      <c r="A63" s="107" t="s">
        <v>162</v>
      </c>
      <c r="B63" s="108" t="s">
        <v>246</v>
      </c>
      <c r="C63" s="112" t="s">
        <v>243</v>
      </c>
      <c r="D63" s="113">
        <f>SUM(D64:D65)+D69</f>
        <v>0</v>
      </c>
      <c r="E63" s="113">
        <f t="shared" ref="E63:AA63" si="9">SUM(E64:E65)+E69</f>
        <v>0</v>
      </c>
      <c r="F63" s="113">
        <f t="shared" si="9"/>
        <v>0</v>
      </c>
      <c r="G63" s="113">
        <f t="shared" si="9"/>
        <v>0</v>
      </c>
      <c r="H63" s="113">
        <f t="shared" si="9"/>
        <v>0</v>
      </c>
      <c r="I63" s="113">
        <f t="shared" si="9"/>
        <v>0</v>
      </c>
      <c r="J63" s="113">
        <f t="shared" si="9"/>
        <v>0</v>
      </c>
      <c r="K63" s="113">
        <f t="shared" si="9"/>
        <v>0</v>
      </c>
      <c r="L63" s="113">
        <f t="shared" si="9"/>
        <v>0</v>
      </c>
      <c r="M63" s="113">
        <f t="shared" si="9"/>
        <v>0</v>
      </c>
      <c r="N63" s="113">
        <f t="shared" si="9"/>
        <v>0</v>
      </c>
      <c r="O63" s="113">
        <f t="shared" si="9"/>
        <v>0</v>
      </c>
      <c r="P63" s="113">
        <f t="shared" si="9"/>
        <v>0</v>
      </c>
      <c r="Q63" s="113">
        <f t="shared" si="9"/>
        <v>0</v>
      </c>
      <c r="R63" s="113">
        <f t="shared" si="9"/>
        <v>0</v>
      </c>
      <c r="S63" s="113">
        <f t="shared" si="9"/>
        <v>0</v>
      </c>
      <c r="T63" s="113">
        <f t="shared" si="9"/>
        <v>0</v>
      </c>
      <c r="U63" s="113">
        <f t="shared" si="9"/>
        <v>0</v>
      </c>
      <c r="V63" s="113">
        <f t="shared" si="9"/>
        <v>0</v>
      </c>
      <c r="W63" s="113">
        <f t="shared" si="9"/>
        <v>424.89021016000004</v>
      </c>
      <c r="X63" s="113">
        <f t="shared" si="9"/>
        <v>0</v>
      </c>
      <c r="Y63" s="113">
        <f t="shared" si="9"/>
        <v>27.615459309999999</v>
      </c>
      <c r="Z63" s="113">
        <f t="shared" si="9"/>
        <v>0</v>
      </c>
      <c r="AA63" s="113">
        <f t="shared" si="9"/>
        <v>0</v>
      </c>
      <c r="AB63" s="111"/>
    </row>
    <row r="64" spans="1:28" ht="15.75" x14ac:dyDescent="0.25">
      <c r="A64" s="107" t="s">
        <v>247</v>
      </c>
      <c r="B64" s="108" t="s">
        <v>248</v>
      </c>
      <c r="C64" s="112" t="s">
        <v>243</v>
      </c>
      <c r="D64" s="110" t="s">
        <v>306</v>
      </c>
      <c r="E64" s="110" t="s">
        <v>306</v>
      </c>
      <c r="F64" s="110" t="s">
        <v>306</v>
      </c>
      <c r="G64" s="110" t="s">
        <v>306</v>
      </c>
      <c r="H64" s="110" t="s">
        <v>306</v>
      </c>
      <c r="I64" s="110" t="s">
        <v>306</v>
      </c>
      <c r="J64" s="110" t="s">
        <v>306</v>
      </c>
      <c r="K64" s="110" t="s">
        <v>306</v>
      </c>
      <c r="L64" s="110" t="s">
        <v>306</v>
      </c>
      <c r="M64" s="110" t="s">
        <v>306</v>
      </c>
      <c r="N64" s="110" t="s">
        <v>306</v>
      </c>
      <c r="O64" s="110" t="s">
        <v>306</v>
      </c>
      <c r="P64" s="110" t="s">
        <v>306</v>
      </c>
      <c r="Q64" s="110" t="s">
        <v>306</v>
      </c>
      <c r="R64" s="110" t="s">
        <v>306</v>
      </c>
      <c r="S64" s="110" t="s">
        <v>306</v>
      </c>
      <c r="T64" s="110" t="s">
        <v>306</v>
      </c>
      <c r="U64" s="110" t="s">
        <v>306</v>
      </c>
      <c r="V64" s="110" t="s">
        <v>306</v>
      </c>
      <c r="W64" s="110" t="s">
        <v>306</v>
      </c>
      <c r="X64" s="110" t="s">
        <v>306</v>
      </c>
      <c r="Y64" s="110" t="s">
        <v>306</v>
      </c>
      <c r="Z64" s="110" t="s">
        <v>306</v>
      </c>
      <c r="AA64" s="110" t="s">
        <v>306</v>
      </c>
      <c r="AB64" s="111"/>
    </row>
    <row r="65" spans="1:28" ht="31.5" x14ac:dyDescent="0.25">
      <c r="A65" s="107" t="s">
        <v>259</v>
      </c>
      <c r="B65" s="108" t="s">
        <v>260</v>
      </c>
      <c r="C65" s="109" t="s">
        <v>243</v>
      </c>
      <c r="D65" s="110" t="str">
        <f>D66</f>
        <v>нд</v>
      </c>
      <c r="E65" s="110" t="str">
        <f t="shared" ref="E65:T67" si="10">E66</f>
        <v>нд</v>
      </c>
      <c r="F65" s="110" t="str">
        <f t="shared" si="10"/>
        <v>нд</v>
      </c>
      <c r="G65" s="110" t="str">
        <f t="shared" si="10"/>
        <v>нд</v>
      </c>
      <c r="H65" s="110" t="str">
        <f t="shared" si="10"/>
        <v>нд</v>
      </c>
      <c r="I65" s="110" t="str">
        <f t="shared" si="10"/>
        <v>нд</v>
      </c>
      <c r="J65" s="110" t="str">
        <f t="shared" si="10"/>
        <v>нд</v>
      </c>
      <c r="K65" s="110" t="str">
        <f t="shared" si="10"/>
        <v>нд</v>
      </c>
      <c r="L65" s="110" t="str">
        <f t="shared" si="10"/>
        <v>нд</v>
      </c>
      <c r="M65" s="110" t="str">
        <f t="shared" si="10"/>
        <v>нд</v>
      </c>
      <c r="N65" s="110" t="str">
        <f t="shared" si="10"/>
        <v>нд</v>
      </c>
      <c r="O65" s="110" t="str">
        <f t="shared" si="10"/>
        <v>нд</v>
      </c>
      <c r="P65" s="110" t="str">
        <f t="shared" si="10"/>
        <v>нд</v>
      </c>
      <c r="Q65" s="110" t="str">
        <f t="shared" si="10"/>
        <v>нд</v>
      </c>
      <c r="R65" s="110" t="str">
        <f t="shared" si="10"/>
        <v>нд</v>
      </c>
      <c r="S65" s="110" t="str">
        <f t="shared" si="10"/>
        <v>нд</v>
      </c>
      <c r="T65" s="110" t="str">
        <f t="shared" si="10"/>
        <v>нд</v>
      </c>
      <c r="U65" s="110" t="str">
        <f t="shared" ref="U65:AA67" si="11">U66</f>
        <v>нд</v>
      </c>
      <c r="V65" s="113" t="str">
        <f t="shared" si="11"/>
        <v>нд</v>
      </c>
      <c r="W65" s="113" t="str">
        <f t="shared" si="11"/>
        <v>нд</v>
      </c>
      <c r="X65" s="113" t="str">
        <f t="shared" si="11"/>
        <v>нд</v>
      </c>
      <c r="Y65" s="113" t="str">
        <f t="shared" si="11"/>
        <v>нд</v>
      </c>
      <c r="Z65" s="110" t="str">
        <f t="shared" si="11"/>
        <v>нд</v>
      </c>
      <c r="AA65" s="110" t="str">
        <f t="shared" si="11"/>
        <v>нд</v>
      </c>
      <c r="AB65" s="111"/>
    </row>
    <row r="66" spans="1:28" ht="31.5" x14ac:dyDescent="0.25">
      <c r="A66" s="107" t="s">
        <v>261</v>
      </c>
      <c r="B66" s="108" t="s">
        <v>262</v>
      </c>
      <c r="C66" s="109" t="s">
        <v>243</v>
      </c>
      <c r="D66" s="110" t="str">
        <f>D67</f>
        <v>нд</v>
      </c>
      <c r="E66" s="110" t="str">
        <f t="shared" si="10"/>
        <v>нд</v>
      </c>
      <c r="F66" s="110" t="str">
        <f t="shared" si="10"/>
        <v>нд</v>
      </c>
      <c r="G66" s="110" t="str">
        <f t="shared" si="10"/>
        <v>нд</v>
      </c>
      <c r="H66" s="110" t="str">
        <f t="shared" si="10"/>
        <v>нд</v>
      </c>
      <c r="I66" s="110" t="str">
        <f t="shared" si="10"/>
        <v>нд</v>
      </c>
      <c r="J66" s="110" t="str">
        <f t="shared" si="10"/>
        <v>нд</v>
      </c>
      <c r="K66" s="110" t="str">
        <f t="shared" si="10"/>
        <v>нд</v>
      </c>
      <c r="L66" s="110" t="str">
        <f t="shared" si="10"/>
        <v>нд</v>
      </c>
      <c r="M66" s="110" t="str">
        <f t="shared" si="10"/>
        <v>нд</v>
      </c>
      <c r="N66" s="110" t="str">
        <f t="shared" si="10"/>
        <v>нд</v>
      </c>
      <c r="O66" s="110" t="str">
        <f t="shared" si="10"/>
        <v>нд</v>
      </c>
      <c r="P66" s="110" t="str">
        <f t="shared" si="10"/>
        <v>нд</v>
      </c>
      <c r="Q66" s="110" t="str">
        <f t="shared" si="10"/>
        <v>нд</v>
      </c>
      <c r="R66" s="110" t="str">
        <f t="shared" si="10"/>
        <v>нд</v>
      </c>
      <c r="S66" s="110" t="str">
        <f t="shared" si="10"/>
        <v>нд</v>
      </c>
      <c r="T66" s="110" t="str">
        <f t="shared" si="10"/>
        <v>нд</v>
      </c>
      <c r="U66" s="110" t="str">
        <f t="shared" si="11"/>
        <v>нд</v>
      </c>
      <c r="V66" s="113" t="str">
        <f t="shared" si="11"/>
        <v>нд</v>
      </c>
      <c r="W66" s="113" t="str">
        <f t="shared" si="11"/>
        <v>нд</v>
      </c>
      <c r="X66" s="113" t="str">
        <f t="shared" si="11"/>
        <v>нд</v>
      </c>
      <c r="Y66" s="113" t="str">
        <f t="shared" si="11"/>
        <v>нд</v>
      </c>
      <c r="Z66" s="110" t="str">
        <f t="shared" si="11"/>
        <v>нд</v>
      </c>
      <c r="AA66" s="110" t="str">
        <f t="shared" si="11"/>
        <v>нд</v>
      </c>
      <c r="AB66" s="111"/>
    </row>
    <row r="67" spans="1:28" ht="63" x14ac:dyDescent="0.25">
      <c r="A67" s="107" t="s">
        <v>263</v>
      </c>
      <c r="B67" s="108" t="s">
        <v>264</v>
      </c>
      <c r="C67" s="109" t="s">
        <v>243</v>
      </c>
      <c r="D67" s="110" t="str">
        <f>D68</f>
        <v>нд</v>
      </c>
      <c r="E67" s="110" t="str">
        <f t="shared" si="10"/>
        <v>нд</v>
      </c>
      <c r="F67" s="110" t="str">
        <f t="shared" si="10"/>
        <v>нд</v>
      </c>
      <c r="G67" s="110" t="str">
        <f t="shared" si="10"/>
        <v>нд</v>
      </c>
      <c r="H67" s="110" t="str">
        <f t="shared" si="10"/>
        <v>нд</v>
      </c>
      <c r="I67" s="110" t="str">
        <f t="shared" si="10"/>
        <v>нд</v>
      </c>
      <c r="J67" s="110" t="str">
        <f t="shared" si="10"/>
        <v>нд</v>
      </c>
      <c r="K67" s="110" t="str">
        <f t="shared" si="10"/>
        <v>нд</v>
      </c>
      <c r="L67" s="110" t="str">
        <f t="shared" si="10"/>
        <v>нд</v>
      </c>
      <c r="M67" s="110" t="str">
        <f t="shared" si="10"/>
        <v>нд</v>
      </c>
      <c r="N67" s="110" t="str">
        <f t="shared" si="10"/>
        <v>нд</v>
      </c>
      <c r="O67" s="110" t="str">
        <f t="shared" si="10"/>
        <v>нд</v>
      </c>
      <c r="P67" s="110" t="str">
        <f t="shared" si="10"/>
        <v>нд</v>
      </c>
      <c r="Q67" s="110" t="str">
        <f t="shared" si="10"/>
        <v>нд</v>
      </c>
      <c r="R67" s="110" t="str">
        <f t="shared" si="10"/>
        <v>нд</v>
      </c>
      <c r="S67" s="110" t="str">
        <f t="shared" si="10"/>
        <v>нд</v>
      </c>
      <c r="T67" s="110" t="str">
        <f t="shared" si="10"/>
        <v>нд</v>
      </c>
      <c r="U67" s="110" t="str">
        <f t="shared" si="11"/>
        <v>нд</v>
      </c>
      <c r="V67" s="113" t="str">
        <f t="shared" si="11"/>
        <v>нд</v>
      </c>
      <c r="W67" s="113" t="str">
        <f>W68</f>
        <v>нд</v>
      </c>
      <c r="X67" s="113" t="str">
        <f t="shared" si="11"/>
        <v>нд</v>
      </c>
      <c r="Y67" s="113" t="str">
        <f t="shared" si="11"/>
        <v>нд</v>
      </c>
      <c r="Z67" s="110" t="str">
        <f t="shared" si="11"/>
        <v>нд</v>
      </c>
      <c r="AA67" s="110" t="str">
        <f t="shared" si="11"/>
        <v>нд</v>
      </c>
      <c r="AB67" s="111"/>
    </row>
    <row r="68" spans="1:28" ht="15.75" x14ac:dyDescent="0.25">
      <c r="A68" s="107" t="s">
        <v>579</v>
      </c>
      <c r="B68" s="108" t="s">
        <v>577</v>
      </c>
      <c r="C68" s="109" t="s">
        <v>578</v>
      </c>
      <c r="D68" s="110" t="s">
        <v>306</v>
      </c>
      <c r="E68" s="110" t="s">
        <v>306</v>
      </c>
      <c r="F68" s="110" t="s">
        <v>306</v>
      </c>
      <c r="G68" s="110" t="s">
        <v>306</v>
      </c>
      <c r="H68" s="110" t="s">
        <v>306</v>
      </c>
      <c r="I68" s="110" t="s">
        <v>306</v>
      </c>
      <c r="J68" s="110" t="s">
        <v>306</v>
      </c>
      <c r="K68" s="110" t="s">
        <v>306</v>
      </c>
      <c r="L68" s="110" t="s">
        <v>306</v>
      </c>
      <c r="M68" s="110" t="s">
        <v>306</v>
      </c>
      <c r="N68" s="110" t="s">
        <v>306</v>
      </c>
      <c r="O68" s="110" t="s">
        <v>306</v>
      </c>
      <c r="P68" s="110" t="s">
        <v>306</v>
      </c>
      <c r="Q68" s="110" t="s">
        <v>306</v>
      </c>
      <c r="R68" s="110" t="s">
        <v>306</v>
      </c>
      <c r="S68" s="110" t="s">
        <v>306</v>
      </c>
      <c r="T68" s="110" t="s">
        <v>306</v>
      </c>
      <c r="U68" s="110" t="s">
        <v>306</v>
      </c>
      <c r="V68" s="110" t="s">
        <v>306</v>
      </c>
      <c r="W68" s="110" t="s">
        <v>306</v>
      </c>
      <c r="X68" s="110" t="s">
        <v>306</v>
      </c>
      <c r="Y68" s="110" t="s">
        <v>306</v>
      </c>
      <c r="Z68" s="110" t="s">
        <v>306</v>
      </c>
      <c r="AA68" s="110" t="s">
        <v>306</v>
      </c>
      <c r="AB68" s="111"/>
    </row>
    <row r="69" spans="1:28" ht="31.5" x14ac:dyDescent="0.25">
      <c r="A69" s="114" t="s">
        <v>273</v>
      </c>
      <c r="B69" s="108" t="s">
        <v>274</v>
      </c>
      <c r="C69" s="109" t="s">
        <v>243</v>
      </c>
      <c r="D69" s="113">
        <f>SUM(D70:D72)</f>
        <v>0</v>
      </c>
      <c r="E69" s="113">
        <f t="shared" ref="E69:AA69" si="12">SUM(E70:E72)</f>
        <v>0</v>
      </c>
      <c r="F69" s="113">
        <f t="shared" si="12"/>
        <v>0</v>
      </c>
      <c r="G69" s="113">
        <f t="shared" si="12"/>
        <v>0</v>
      </c>
      <c r="H69" s="113">
        <f t="shared" si="12"/>
        <v>0</v>
      </c>
      <c r="I69" s="113">
        <f t="shared" si="12"/>
        <v>0</v>
      </c>
      <c r="J69" s="113">
        <f t="shared" si="12"/>
        <v>0</v>
      </c>
      <c r="K69" s="113">
        <f t="shared" si="12"/>
        <v>0</v>
      </c>
      <c r="L69" s="113">
        <f t="shared" si="12"/>
        <v>0</v>
      </c>
      <c r="M69" s="113">
        <f t="shared" si="12"/>
        <v>0</v>
      </c>
      <c r="N69" s="113">
        <f t="shared" si="12"/>
        <v>0</v>
      </c>
      <c r="O69" s="113">
        <f t="shared" si="12"/>
        <v>0</v>
      </c>
      <c r="P69" s="113">
        <f t="shared" si="12"/>
        <v>0</v>
      </c>
      <c r="Q69" s="113">
        <f t="shared" si="12"/>
        <v>0</v>
      </c>
      <c r="R69" s="113">
        <f t="shared" si="12"/>
        <v>0</v>
      </c>
      <c r="S69" s="113">
        <f t="shared" si="12"/>
        <v>0</v>
      </c>
      <c r="T69" s="113">
        <f t="shared" si="12"/>
        <v>0</v>
      </c>
      <c r="U69" s="113">
        <f t="shared" si="12"/>
        <v>0</v>
      </c>
      <c r="V69" s="113">
        <f t="shared" si="12"/>
        <v>0</v>
      </c>
      <c r="W69" s="113">
        <f t="shared" si="12"/>
        <v>424.89021016000004</v>
      </c>
      <c r="X69" s="113">
        <f t="shared" si="12"/>
        <v>0</v>
      </c>
      <c r="Y69" s="113">
        <f>SUM(Y70:Y72,Y76)</f>
        <v>27.615459309999999</v>
      </c>
      <c r="Z69" s="113">
        <f t="shared" si="12"/>
        <v>0</v>
      </c>
      <c r="AA69" s="113">
        <f t="shared" si="12"/>
        <v>0</v>
      </c>
      <c r="AB69" s="111"/>
    </row>
    <row r="70" spans="1:28" ht="31.5" x14ac:dyDescent="0.25">
      <c r="A70" s="114" t="s">
        <v>275</v>
      </c>
      <c r="B70" s="108" t="s">
        <v>276</v>
      </c>
      <c r="C70" s="109" t="s">
        <v>243</v>
      </c>
      <c r="D70" s="110" t="s">
        <v>306</v>
      </c>
      <c r="E70" s="110" t="s">
        <v>306</v>
      </c>
      <c r="F70" s="110" t="s">
        <v>306</v>
      </c>
      <c r="G70" s="110" t="s">
        <v>306</v>
      </c>
      <c r="H70" s="110" t="s">
        <v>306</v>
      </c>
      <c r="I70" s="110" t="s">
        <v>306</v>
      </c>
      <c r="J70" s="110" t="s">
        <v>306</v>
      </c>
      <c r="K70" s="110" t="s">
        <v>306</v>
      </c>
      <c r="L70" s="110" t="s">
        <v>306</v>
      </c>
      <c r="M70" s="110" t="s">
        <v>306</v>
      </c>
      <c r="N70" s="110" t="s">
        <v>306</v>
      </c>
      <c r="O70" s="110" t="s">
        <v>306</v>
      </c>
      <c r="P70" s="110" t="s">
        <v>306</v>
      </c>
      <c r="Q70" s="110" t="s">
        <v>306</v>
      </c>
      <c r="R70" s="110" t="s">
        <v>306</v>
      </c>
      <c r="S70" s="110" t="s">
        <v>306</v>
      </c>
      <c r="T70" s="110" t="s">
        <v>306</v>
      </c>
      <c r="U70" s="110" t="s">
        <v>306</v>
      </c>
      <c r="V70" s="113" t="s">
        <v>306</v>
      </c>
      <c r="W70" s="113" t="s">
        <v>306</v>
      </c>
      <c r="X70" s="110" t="s">
        <v>306</v>
      </c>
      <c r="Y70" s="110" t="s">
        <v>306</v>
      </c>
      <c r="Z70" s="110" t="s">
        <v>306</v>
      </c>
      <c r="AA70" s="110" t="s">
        <v>306</v>
      </c>
      <c r="AB70" s="111"/>
    </row>
    <row r="71" spans="1:28" ht="31.5" x14ac:dyDescent="0.25">
      <c r="A71" s="114" t="s">
        <v>277</v>
      </c>
      <c r="B71" s="108" t="s">
        <v>278</v>
      </c>
      <c r="C71" s="109" t="s">
        <v>243</v>
      </c>
      <c r="D71" s="110" t="s">
        <v>306</v>
      </c>
      <c r="E71" s="110" t="s">
        <v>306</v>
      </c>
      <c r="F71" s="110" t="s">
        <v>306</v>
      </c>
      <c r="G71" s="110" t="s">
        <v>306</v>
      </c>
      <c r="H71" s="110" t="s">
        <v>306</v>
      </c>
      <c r="I71" s="110" t="s">
        <v>306</v>
      </c>
      <c r="J71" s="110" t="s">
        <v>306</v>
      </c>
      <c r="K71" s="110" t="s">
        <v>306</v>
      </c>
      <c r="L71" s="110" t="s">
        <v>306</v>
      </c>
      <c r="M71" s="110" t="s">
        <v>306</v>
      </c>
      <c r="N71" s="110" t="s">
        <v>306</v>
      </c>
      <c r="O71" s="110" t="s">
        <v>306</v>
      </c>
      <c r="P71" s="110" t="s">
        <v>306</v>
      </c>
      <c r="Q71" s="110" t="s">
        <v>306</v>
      </c>
      <c r="R71" s="110" t="s">
        <v>306</v>
      </c>
      <c r="S71" s="110" t="s">
        <v>306</v>
      </c>
      <c r="T71" s="110" t="s">
        <v>306</v>
      </c>
      <c r="U71" s="110" t="s">
        <v>306</v>
      </c>
      <c r="V71" s="113" t="s">
        <v>306</v>
      </c>
      <c r="W71" s="113" t="s">
        <v>306</v>
      </c>
      <c r="X71" s="110" t="s">
        <v>306</v>
      </c>
      <c r="Y71" s="110" t="s">
        <v>306</v>
      </c>
      <c r="Z71" s="110" t="s">
        <v>306</v>
      </c>
      <c r="AA71" s="110" t="s">
        <v>306</v>
      </c>
      <c r="AB71" s="111"/>
    </row>
    <row r="72" spans="1:28" ht="31.5" x14ac:dyDescent="0.25">
      <c r="A72" s="114" t="s">
        <v>279</v>
      </c>
      <c r="B72" s="108" t="s">
        <v>280</v>
      </c>
      <c r="C72" s="109" t="s">
        <v>243</v>
      </c>
      <c r="D72" s="113">
        <f>SUM(D73:D75)</f>
        <v>0</v>
      </c>
      <c r="E72" s="113">
        <f t="shared" ref="E72:AA72" si="13">SUM(E73:E75)</f>
        <v>0</v>
      </c>
      <c r="F72" s="113">
        <f t="shared" si="13"/>
        <v>0</v>
      </c>
      <c r="G72" s="113">
        <f t="shared" si="13"/>
        <v>0</v>
      </c>
      <c r="H72" s="113">
        <f t="shared" si="13"/>
        <v>0</v>
      </c>
      <c r="I72" s="113">
        <f t="shared" si="13"/>
        <v>0</v>
      </c>
      <c r="J72" s="113">
        <f t="shared" si="13"/>
        <v>0</v>
      </c>
      <c r="K72" s="113">
        <f t="shared" si="13"/>
        <v>0</v>
      </c>
      <c r="L72" s="113">
        <f t="shared" si="13"/>
        <v>0</v>
      </c>
      <c r="M72" s="113">
        <f t="shared" si="13"/>
        <v>0</v>
      </c>
      <c r="N72" s="113">
        <f t="shared" si="13"/>
        <v>0</v>
      </c>
      <c r="O72" s="113">
        <f t="shared" si="13"/>
        <v>0</v>
      </c>
      <c r="P72" s="113">
        <f t="shared" si="13"/>
        <v>0</v>
      </c>
      <c r="Q72" s="113">
        <f t="shared" si="13"/>
        <v>0</v>
      </c>
      <c r="R72" s="113">
        <f t="shared" si="13"/>
        <v>0</v>
      </c>
      <c r="S72" s="113">
        <f t="shared" si="13"/>
        <v>0</v>
      </c>
      <c r="T72" s="113">
        <f t="shared" si="13"/>
        <v>0</v>
      </c>
      <c r="U72" s="113">
        <f t="shared" si="13"/>
        <v>0</v>
      </c>
      <c r="V72" s="113">
        <f t="shared" si="13"/>
        <v>0</v>
      </c>
      <c r="W72" s="113">
        <f t="shared" si="13"/>
        <v>424.89021016000004</v>
      </c>
      <c r="X72" s="113">
        <f t="shared" si="13"/>
        <v>0</v>
      </c>
      <c r="Y72" s="113">
        <f t="shared" si="13"/>
        <v>26.38838664</v>
      </c>
      <c r="Z72" s="113">
        <f t="shared" si="13"/>
        <v>0</v>
      </c>
      <c r="AA72" s="113">
        <f t="shared" si="13"/>
        <v>0</v>
      </c>
      <c r="AB72" s="111"/>
    </row>
    <row r="73" spans="1:28" ht="31.5" x14ac:dyDescent="0.25">
      <c r="A73" s="114" t="s">
        <v>580</v>
      </c>
      <c r="B73" s="108" t="s">
        <v>281</v>
      </c>
      <c r="C73" s="109" t="s">
        <v>282</v>
      </c>
      <c r="D73" s="110" t="s">
        <v>306</v>
      </c>
      <c r="E73" s="110" t="s">
        <v>306</v>
      </c>
      <c r="F73" s="110" t="s">
        <v>306</v>
      </c>
      <c r="G73" s="110" t="s">
        <v>306</v>
      </c>
      <c r="H73" s="110" t="s">
        <v>306</v>
      </c>
      <c r="I73" s="110" t="s">
        <v>306</v>
      </c>
      <c r="J73" s="110" t="s">
        <v>306</v>
      </c>
      <c r="K73" s="110" t="s">
        <v>306</v>
      </c>
      <c r="L73" s="110" t="s">
        <v>306</v>
      </c>
      <c r="M73" s="110" t="s">
        <v>306</v>
      </c>
      <c r="N73" s="110" t="s">
        <v>306</v>
      </c>
      <c r="O73" s="110" t="s">
        <v>306</v>
      </c>
      <c r="P73" s="110" t="s">
        <v>306</v>
      </c>
      <c r="Q73" s="110" t="s">
        <v>306</v>
      </c>
      <c r="R73" s="110" t="s">
        <v>306</v>
      </c>
      <c r="S73" s="110" t="s">
        <v>306</v>
      </c>
      <c r="T73" s="110" t="s">
        <v>306</v>
      </c>
      <c r="U73" s="110" t="s">
        <v>306</v>
      </c>
      <c r="V73" s="110" t="s">
        <v>306</v>
      </c>
      <c r="W73" s="110" t="s">
        <v>306</v>
      </c>
      <c r="X73" s="110" t="s">
        <v>306</v>
      </c>
      <c r="Y73" s="113">
        <v>9.6535706099999992</v>
      </c>
      <c r="Z73" s="110" t="s">
        <v>306</v>
      </c>
      <c r="AA73" s="110" t="s">
        <v>306</v>
      </c>
      <c r="AB73" s="111"/>
    </row>
    <row r="74" spans="1:28" ht="15.75" x14ac:dyDescent="0.25">
      <c r="A74" s="114" t="s">
        <v>581</v>
      </c>
      <c r="B74" s="108" t="s">
        <v>283</v>
      </c>
      <c r="C74" s="109" t="s">
        <v>284</v>
      </c>
      <c r="D74" s="110" t="s">
        <v>306</v>
      </c>
      <c r="E74" s="110" t="s">
        <v>306</v>
      </c>
      <c r="F74" s="110" t="s">
        <v>306</v>
      </c>
      <c r="G74" s="110" t="s">
        <v>306</v>
      </c>
      <c r="H74" s="110" t="s">
        <v>306</v>
      </c>
      <c r="I74" s="110" t="s">
        <v>306</v>
      </c>
      <c r="J74" s="110" t="s">
        <v>306</v>
      </c>
      <c r="K74" s="110" t="s">
        <v>306</v>
      </c>
      <c r="L74" s="110" t="s">
        <v>306</v>
      </c>
      <c r="M74" s="110" t="s">
        <v>306</v>
      </c>
      <c r="N74" s="110" t="s">
        <v>306</v>
      </c>
      <c r="O74" s="110" t="s">
        <v>306</v>
      </c>
      <c r="P74" s="110" t="s">
        <v>306</v>
      </c>
      <c r="Q74" s="110" t="s">
        <v>306</v>
      </c>
      <c r="R74" s="110" t="s">
        <v>306</v>
      </c>
      <c r="S74" s="110" t="s">
        <v>306</v>
      </c>
      <c r="T74" s="110" t="s">
        <v>306</v>
      </c>
      <c r="U74" s="110" t="s">
        <v>306</v>
      </c>
      <c r="V74" s="110" t="s">
        <v>306</v>
      </c>
      <c r="W74" s="110" t="s">
        <v>306</v>
      </c>
      <c r="X74" s="110" t="s">
        <v>306</v>
      </c>
      <c r="Y74" s="113">
        <v>16.734816030000001</v>
      </c>
      <c r="Z74" s="110" t="s">
        <v>306</v>
      </c>
      <c r="AA74" s="110" t="s">
        <v>306</v>
      </c>
      <c r="AB74" s="111"/>
    </row>
    <row r="75" spans="1:28" ht="31.5" x14ac:dyDescent="0.25">
      <c r="A75" s="114" t="s">
        <v>582</v>
      </c>
      <c r="B75" s="108" t="s">
        <v>285</v>
      </c>
      <c r="C75" s="109" t="s">
        <v>286</v>
      </c>
      <c r="D75" s="110" t="s">
        <v>306</v>
      </c>
      <c r="E75" s="110" t="s">
        <v>306</v>
      </c>
      <c r="F75" s="110" t="s">
        <v>306</v>
      </c>
      <c r="G75" s="110" t="s">
        <v>306</v>
      </c>
      <c r="H75" s="110" t="s">
        <v>306</v>
      </c>
      <c r="I75" s="110" t="s">
        <v>306</v>
      </c>
      <c r="J75" s="110" t="s">
        <v>306</v>
      </c>
      <c r="K75" s="110" t="s">
        <v>306</v>
      </c>
      <c r="L75" s="110" t="s">
        <v>306</v>
      </c>
      <c r="M75" s="110" t="s">
        <v>306</v>
      </c>
      <c r="N75" s="110" t="s">
        <v>306</v>
      </c>
      <c r="O75" s="110" t="s">
        <v>306</v>
      </c>
      <c r="P75" s="110" t="s">
        <v>306</v>
      </c>
      <c r="Q75" s="110" t="s">
        <v>306</v>
      </c>
      <c r="R75" s="110" t="s">
        <v>306</v>
      </c>
      <c r="S75" s="110" t="s">
        <v>306</v>
      </c>
      <c r="T75" s="110" t="s">
        <v>306</v>
      </c>
      <c r="U75" s="110" t="s">
        <v>306</v>
      </c>
      <c r="V75" s="110" t="s">
        <v>306</v>
      </c>
      <c r="W75" s="113">
        <v>424.89021016000004</v>
      </c>
      <c r="X75" s="110" t="s">
        <v>306</v>
      </c>
      <c r="Y75" s="110" t="s">
        <v>306</v>
      </c>
      <c r="Z75" s="110" t="s">
        <v>306</v>
      </c>
      <c r="AA75" s="110" t="s">
        <v>306</v>
      </c>
      <c r="AB75" s="111"/>
    </row>
    <row r="76" spans="1:28" ht="31.5" x14ac:dyDescent="0.25">
      <c r="A76" s="114" t="s">
        <v>287</v>
      </c>
      <c r="B76" s="108" t="s">
        <v>288</v>
      </c>
      <c r="C76" s="109" t="s">
        <v>243</v>
      </c>
      <c r="D76" s="110" t="s">
        <v>306</v>
      </c>
      <c r="E76" s="110" t="s">
        <v>306</v>
      </c>
      <c r="F76" s="110" t="s">
        <v>306</v>
      </c>
      <c r="G76" s="110" t="s">
        <v>306</v>
      </c>
      <c r="H76" s="110" t="s">
        <v>306</v>
      </c>
      <c r="I76" s="110" t="s">
        <v>306</v>
      </c>
      <c r="J76" s="110" t="s">
        <v>306</v>
      </c>
      <c r="K76" s="110" t="s">
        <v>306</v>
      </c>
      <c r="L76" s="110" t="s">
        <v>306</v>
      </c>
      <c r="M76" s="110" t="s">
        <v>306</v>
      </c>
      <c r="N76" s="110" t="s">
        <v>306</v>
      </c>
      <c r="O76" s="110" t="s">
        <v>306</v>
      </c>
      <c r="P76" s="110" t="s">
        <v>306</v>
      </c>
      <c r="Q76" s="110" t="s">
        <v>306</v>
      </c>
      <c r="R76" s="110" t="s">
        <v>306</v>
      </c>
      <c r="S76" s="110" t="s">
        <v>306</v>
      </c>
      <c r="T76" s="110" t="s">
        <v>306</v>
      </c>
      <c r="U76" s="110" t="s">
        <v>306</v>
      </c>
      <c r="V76" s="110" t="s">
        <v>306</v>
      </c>
      <c r="W76" s="110" t="s">
        <v>306</v>
      </c>
      <c r="X76" s="110" t="s">
        <v>306</v>
      </c>
      <c r="Y76" s="113">
        <f>SUM(Y77:Y78)</f>
        <v>1.2270726699999999</v>
      </c>
      <c r="Z76" s="110" t="s">
        <v>306</v>
      </c>
      <c r="AA76" s="110" t="s">
        <v>306</v>
      </c>
      <c r="AB76" s="111"/>
    </row>
    <row r="77" spans="1:28" ht="47.25" x14ac:dyDescent="0.25">
      <c r="A77" s="114" t="s">
        <v>289</v>
      </c>
      <c r="B77" s="108" t="s">
        <v>290</v>
      </c>
      <c r="C77" s="109" t="s">
        <v>243</v>
      </c>
      <c r="D77" s="110" t="s">
        <v>306</v>
      </c>
      <c r="E77" s="110" t="s">
        <v>306</v>
      </c>
      <c r="F77" s="110" t="s">
        <v>306</v>
      </c>
      <c r="G77" s="110" t="s">
        <v>306</v>
      </c>
      <c r="H77" s="110" t="s">
        <v>306</v>
      </c>
      <c r="I77" s="110" t="s">
        <v>306</v>
      </c>
      <c r="J77" s="110" t="s">
        <v>306</v>
      </c>
      <c r="K77" s="110" t="s">
        <v>306</v>
      </c>
      <c r="L77" s="110" t="s">
        <v>306</v>
      </c>
      <c r="M77" s="110" t="s">
        <v>306</v>
      </c>
      <c r="N77" s="110" t="s">
        <v>306</v>
      </c>
      <c r="O77" s="110" t="s">
        <v>306</v>
      </c>
      <c r="P77" s="110" t="s">
        <v>306</v>
      </c>
      <c r="Q77" s="110" t="s">
        <v>306</v>
      </c>
      <c r="R77" s="110" t="s">
        <v>306</v>
      </c>
      <c r="S77" s="110" t="s">
        <v>306</v>
      </c>
      <c r="T77" s="110" t="s">
        <v>306</v>
      </c>
      <c r="U77" s="110" t="s">
        <v>306</v>
      </c>
      <c r="V77" s="110" t="s">
        <v>306</v>
      </c>
      <c r="W77" s="110" t="s">
        <v>306</v>
      </c>
      <c r="X77" s="110" t="s">
        <v>306</v>
      </c>
      <c r="Y77" s="110" t="s">
        <v>306</v>
      </c>
      <c r="Z77" s="110" t="s">
        <v>306</v>
      </c>
      <c r="AA77" s="110" t="s">
        <v>306</v>
      </c>
      <c r="AB77" s="111"/>
    </row>
    <row r="78" spans="1:28" ht="31.5" x14ac:dyDescent="0.25">
      <c r="A78" s="114" t="s">
        <v>291</v>
      </c>
      <c r="B78" s="108" t="s">
        <v>292</v>
      </c>
      <c r="C78" s="109" t="s">
        <v>243</v>
      </c>
      <c r="D78" s="110" t="s">
        <v>306</v>
      </c>
      <c r="E78" s="110" t="s">
        <v>306</v>
      </c>
      <c r="F78" s="110" t="s">
        <v>306</v>
      </c>
      <c r="G78" s="110" t="s">
        <v>306</v>
      </c>
      <c r="H78" s="110" t="s">
        <v>306</v>
      </c>
      <c r="I78" s="110" t="s">
        <v>306</v>
      </c>
      <c r="J78" s="110" t="s">
        <v>306</v>
      </c>
      <c r="K78" s="110" t="s">
        <v>306</v>
      </c>
      <c r="L78" s="110" t="s">
        <v>306</v>
      </c>
      <c r="M78" s="110" t="s">
        <v>306</v>
      </c>
      <c r="N78" s="110" t="s">
        <v>306</v>
      </c>
      <c r="O78" s="110" t="s">
        <v>306</v>
      </c>
      <c r="P78" s="110" t="s">
        <v>306</v>
      </c>
      <c r="Q78" s="110" t="s">
        <v>306</v>
      </c>
      <c r="R78" s="110" t="s">
        <v>306</v>
      </c>
      <c r="S78" s="110" t="s">
        <v>306</v>
      </c>
      <c r="T78" s="110" t="s">
        <v>306</v>
      </c>
      <c r="U78" s="110" t="s">
        <v>306</v>
      </c>
      <c r="V78" s="110" t="s">
        <v>306</v>
      </c>
      <c r="W78" s="110" t="s">
        <v>306</v>
      </c>
      <c r="X78" s="110" t="s">
        <v>306</v>
      </c>
      <c r="Y78" s="113">
        <f>SUM(Y79)</f>
        <v>1.2270726699999999</v>
      </c>
      <c r="Z78" s="110" t="s">
        <v>306</v>
      </c>
      <c r="AA78" s="110" t="s">
        <v>306</v>
      </c>
      <c r="AB78" s="111"/>
    </row>
    <row r="79" spans="1:28" ht="31.5" x14ac:dyDescent="0.25">
      <c r="A79" s="114" t="s">
        <v>291</v>
      </c>
      <c r="B79" s="108" t="s">
        <v>293</v>
      </c>
      <c r="C79" s="109" t="s">
        <v>294</v>
      </c>
      <c r="D79" s="110" t="s">
        <v>306</v>
      </c>
      <c r="E79" s="110" t="s">
        <v>306</v>
      </c>
      <c r="F79" s="110" t="s">
        <v>306</v>
      </c>
      <c r="G79" s="110" t="s">
        <v>306</v>
      </c>
      <c r="H79" s="110" t="s">
        <v>306</v>
      </c>
      <c r="I79" s="110" t="s">
        <v>306</v>
      </c>
      <c r="J79" s="110" t="s">
        <v>306</v>
      </c>
      <c r="K79" s="110" t="s">
        <v>306</v>
      </c>
      <c r="L79" s="110" t="s">
        <v>306</v>
      </c>
      <c r="M79" s="110" t="s">
        <v>306</v>
      </c>
      <c r="N79" s="110" t="s">
        <v>306</v>
      </c>
      <c r="O79" s="110" t="s">
        <v>306</v>
      </c>
      <c r="P79" s="110" t="s">
        <v>306</v>
      </c>
      <c r="Q79" s="110" t="s">
        <v>306</v>
      </c>
      <c r="R79" s="110" t="s">
        <v>306</v>
      </c>
      <c r="S79" s="110" t="s">
        <v>306</v>
      </c>
      <c r="T79" s="110" t="s">
        <v>306</v>
      </c>
      <c r="U79" s="110" t="s">
        <v>306</v>
      </c>
      <c r="V79" s="110" t="s">
        <v>306</v>
      </c>
      <c r="W79" s="110" t="s">
        <v>306</v>
      </c>
      <c r="X79" s="110" t="s">
        <v>306</v>
      </c>
      <c r="Y79" s="113">
        <v>1.2270726699999999</v>
      </c>
      <c r="Z79" s="110" t="s">
        <v>306</v>
      </c>
      <c r="AA79" s="110" t="s">
        <v>306</v>
      </c>
      <c r="AB79" s="111"/>
    </row>
    <row r="80" spans="1:28" ht="31.5" x14ac:dyDescent="0.25">
      <c r="A80" s="107" t="s">
        <v>163</v>
      </c>
      <c r="B80" s="108" t="s">
        <v>574</v>
      </c>
      <c r="C80" s="112" t="s">
        <v>243</v>
      </c>
      <c r="D80" s="110" t="s">
        <v>306</v>
      </c>
      <c r="E80" s="110" t="s">
        <v>306</v>
      </c>
      <c r="F80" s="110" t="s">
        <v>306</v>
      </c>
      <c r="G80" s="110" t="s">
        <v>306</v>
      </c>
      <c r="H80" s="110" t="s">
        <v>306</v>
      </c>
      <c r="I80" s="110" t="s">
        <v>306</v>
      </c>
      <c r="J80" s="110" t="s">
        <v>306</v>
      </c>
      <c r="K80" s="110" t="s">
        <v>306</v>
      </c>
      <c r="L80" s="110" t="s">
        <v>306</v>
      </c>
      <c r="M80" s="110" t="s">
        <v>306</v>
      </c>
      <c r="N80" s="110" t="s">
        <v>306</v>
      </c>
      <c r="O80" s="110" t="s">
        <v>306</v>
      </c>
      <c r="P80" s="110" t="s">
        <v>306</v>
      </c>
      <c r="Q80" s="110" t="s">
        <v>306</v>
      </c>
      <c r="R80" s="110" t="s">
        <v>306</v>
      </c>
      <c r="S80" s="110" t="s">
        <v>306</v>
      </c>
      <c r="T80" s="110" t="s">
        <v>306</v>
      </c>
      <c r="U80" s="110" t="s">
        <v>306</v>
      </c>
      <c r="V80" s="110" t="s">
        <v>306</v>
      </c>
      <c r="W80" s="110" t="s">
        <v>306</v>
      </c>
      <c r="X80" s="110" t="s">
        <v>306</v>
      </c>
      <c r="Y80" s="110" t="s">
        <v>306</v>
      </c>
      <c r="Z80" s="110" t="s">
        <v>306</v>
      </c>
      <c r="AA80" s="110" t="s">
        <v>306</v>
      </c>
      <c r="AB80" s="111"/>
    </row>
    <row r="81" spans="1:28" ht="31.5" x14ac:dyDescent="0.25">
      <c r="A81" s="107" t="s">
        <v>575</v>
      </c>
      <c r="B81" s="108" t="s">
        <v>296</v>
      </c>
      <c r="C81" s="109" t="s">
        <v>243</v>
      </c>
      <c r="D81" s="110" t="s">
        <v>306</v>
      </c>
      <c r="E81" s="110" t="s">
        <v>306</v>
      </c>
      <c r="F81" s="110" t="s">
        <v>306</v>
      </c>
      <c r="G81" s="110" t="s">
        <v>306</v>
      </c>
      <c r="H81" s="110" t="s">
        <v>306</v>
      </c>
      <c r="I81" s="110" t="s">
        <v>306</v>
      </c>
      <c r="J81" s="110" t="s">
        <v>306</v>
      </c>
      <c r="K81" s="110" t="s">
        <v>306</v>
      </c>
      <c r="L81" s="110" t="s">
        <v>306</v>
      </c>
      <c r="M81" s="110" t="s">
        <v>306</v>
      </c>
      <c r="N81" s="110" t="s">
        <v>306</v>
      </c>
      <c r="O81" s="110" t="s">
        <v>306</v>
      </c>
      <c r="P81" s="110" t="s">
        <v>306</v>
      </c>
      <c r="Q81" s="110" t="s">
        <v>306</v>
      </c>
      <c r="R81" s="110" t="s">
        <v>306</v>
      </c>
      <c r="S81" s="110" t="s">
        <v>306</v>
      </c>
      <c r="T81" s="110" t="s">
        <v>306</v>
      </c>
      <c r="U81" s="110" t="s">
        <v>306</v>
      </c>
      <c r="V81" s="110" t="s">
        <v>306</v>
      </c>
      <c r="W81" s="110" t="s">
        <v>306</v>
      </c>
      <c r="X81" s="110" t="s">
        <v>306</v>
      </c>
      <c r="Y81" s="110" t="s">
        <v>306</v>
      </c>
      <c r="Z81" s="110" t="s">
        <v>306</v>
      </c>
      <c r="AA81" s="110" t="s">
        <v>306</v>
      </c>
      <c r="AB81" s="111"/>
    </row>
    <row r="82" spans="1:28" ht="31.5" x14ac:dyDescent="0.25">
      <c r="A82" s="107" t="s">
        <v>576</v>
      </c>
      <c r="B82" s="108" t="s">
        <v>298</v>
      </c>
      <c r="C82" s="109" t="s">
        <v>243</v>
      </c>
      <c r="D82" s="110" t="s">
        <v>306</v>
      </c>
      <c r="E82" s="110" t="s">
        <v>306</v>
      </c>
      <c r="F82" s="110" t="s">
        <v>306</v>
      </c>
      <c r="G82" s="110" t="s">
        <v>306</v>
      </c>
      <c r="H82" s="110" t="s">
        <v>306</v>
      </c>
      <c r="I82" s="110" t="s">
        <v>306</v>
      </c>
      <c r="J82" s="110" t="s">
        <v>306</v>
      </c>
      <c r="K82" s="110" t="s">
        <v>306</v>
      </c>
      <c r="L82" s="110" t="s">
        <v>306</v>
      </c>
      <c r="M82" s="110" t="s">
        <v>306</v>
      </c>
      <c r="N82" s="110" t="s">
        <v>306</v>
      </c>
      <c r="O82" s="110" t="s">
        <v>306</v>
      </c>
      <c r="P82" s="110" t="s">
        <v>306</v>
      </c>
      <c r="Q82" s="110" t="s">
        <v>306</v>
      </c>
      <c r="R82" s="110" t="s">
        <v>306</v>
      </c>
      <c r="S82" s="110" t="s">
        <v>306</v>
      </c>
      <c r="T82" s="110" t="s">
        <v>306</v>
      </c>
      <c r="U82" s="110" t="s">
        <v>306</v>
      </c>
      <c r="V82" s="110" t="s">
        <v>306</v>
      </c>
      <c r="W82" s="110" t="s">
        <v>306</v>
      </c>
      <c r="X82" s="110" t="s">
        <v>306</v>
      </c>
      <c r="Y82" s="110" t="s">
        <v>306</v>
      </c>
      <c r="Z82" s="110" t="s">
        <v>306</v>
      </c>
      <c r="AA82" s="110" t="s">
        <v>306</v>
      </c>
      <c r="AB82" s="111"/>
    </row>
  </sheetData>
  <mergeCells count="18">
    <mergeCell ref="A9:AA9"/>
    <mergeCell ref="A10:AA10"/>
    <mergeCell ref="A12:A14"/>
    <mergeCell ref="B12:B14"/>
    <mergeCell ref="C12:C14"/>
    <mergeCell ref="D12:AA12"/>
    <mergeCell ref="D13:K13"/>
    <mergeCell ref="L13:P13"/>
    <mergeCell ref="Q13:S13"/>
    <mergeCell ref="T13:U13"/>
    <mergeCell ref="V13:X13"/>
    <mergeCell ref="Y13:Z13"/>
    <mergeCell ref="A8:AA8"/>
    <mergeCell ref="Y2:AA2"/>
    <mergeCell ref="Y3:AA3"/>
    <mergeCell ref="A4:AA4"/>
    <mergeCell ref="A5:AA5"/>
    <mergeCell ref="A6:AA6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  <headerFooter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3</xdr:col>
                <xdr:colOff>0</xdr:colOff>
                <xdr:row>373</xdr:row>
                <xdr:rowOff>257175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CC46"/>
  <sheetViews>
    <sheetView zoomScale="70" zoomScaleNormal="70" zoomScaleSheetLayoutView="85" workbookViewId="0">
      <pane xSplit="3" ySplit="15" topLeftCell="BD37" activePane="bottomRight" state="frozen"/>
      <selection pane="topRight" activeCell="D1" sqref="D1"/>
      <selection pane="bottomLeft" activeCell="A16" sqref="A16"/>
      <selection pane="bottomRight" activeCell="BK4" sqref="BK4"/>
    </sheetView>
  </sheetViews>
  <sheetFormatPr defaultRowHeight="15.75" x14ac:dyDescent="0.25"/>
  <cols>
    <col min="1" max="1" width="11.625" style="1" customWidth="1"/>
    <col min="2" max="2" width="100.25" style="1" customWidth="1"/>
    <col min="3" max="3" width="21.75" style="1" customWidth="1"/>
    <col min="4" max="4" width="17.625" style="1" customWidth="1"/>
    <col min="5" max="5" width="20" style="1" customWidth="1"/>
    <col min="6" max="13" width="9.625" style="1" customWidth="1"/>
    <col min="14" max="14" width="18.25" style="1" customWidth="1"/>
    <col min="15" max="22" width="9.625" style="1" customWidth="1"/>
    <col min="23" max="23" width="17.875" style="1" customWidth="1"/>
    <col min="24" max="31" width="9.625" style="1" customWidth="1"/>
    <col min="32" max="32" width="17.875" style="1" customWidth="1"/>
    <col min="33" max="40" width="9.625" style="1" customWidth="1"/>
    <col min="41" max="41" width="17.875" style="1" customWidth="1"/>
    <col min="42" max="49" width="9.625" style="1" customWidth="1"/>
    <col min="50" max="50" width="17.875" style="1" customWidth="1"/>
    <col min="51" max="58" width="9.625" style="1" customWidth="1"/>
    <col min="59" max="59" width="18.75" style="1" customWidth="1"/>
    <col min="60" max="67" width="9.625" style="1" customWidth="1"/>
    <col min="68" max="68" width="4.125" style="1" customWidth="1"/>
    <col min="69" max="69" width="3.75" style="1" customWidth="1"/>
    <col min="70" max="70" width="3.875" style="1" customWidth="1"/>
    <col min="71" max="71" width="4.5" style="1" customWidth="1"/>
    <col min="72" max="72" width="5" style="1" customWidth="1"/>
    <col min="73" max="73" width="5.5" style="1" customWidth="1"/>
    <col min="74" max="74" width="5.75" style="1" customWidth="1"/>
    <col min="75" max="75" width="5.5" style="1" customWidth="1"/>
    <col min="76" max="77" width="5" style="1" customWidth="1"/>
    <col min="78" max="78" width="12.875" style="1" customWidth="1"/>
    <col min="79" max="88" width="5" style="1" customWidth="1"/>
    <col min="89" max="16384" width="9" style="1"/>
  </cols>
  <sheetData>
    <row r="1" spans="1:81" ht="18.75" x14ac:dyDescent="0.25">
      <c r="BK1" s="122" t="s">
        <v>593</v>
      </c>
      <c r="BL1" s="122"/>
      <c r="BM1" s="122"/>
      <c r="BN1" s="122"/>
      <c r="BO1" s="122"/>
    </row>
    <row r="2" spans="1:81" ht="18.75" customHeight="1" x14ac:dyDescent="0.25">
      <c r="BK2" s="123" t="s">
        <v>467</v>
      </c>
      <c r="BL2" s="123"/>
      <c r="BM2" s="123"/>
      <c r="BN2" s="123"/>
      <c r="BO2" s="123"/>
    </row>
    <row r="3" spans="1:81" ht="40.5" customHeight="1" x14ac:dyDescent="0.25">
      <c r="BK3" s="123" t="s">
        <v>598</v>
      </c>
      <c r="BL3" s="123"/>
      <c r="BM3" s="123"/>
      <c r="BN3" s="123"/>
      <c r="BO3" s="123"/>
    </row>
    <row r="4" spans="1:81" x14ac:dyDescent="0.25">
      <c r="A4" s="157" t="s">
        <v>123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</row>
    <row r="5" spans="1:81" x14ac:dyDescent="0.25">
      <c r="A5" s="158" t="s">
        <v>316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26"/>
      <c r="BH5" s="26"/>
      <c r="BI5" s="26"/>
      <c r="BJ5" s="26"/>
      <c r="BK5" s="26"/>
      <c r="BL5" s="26"/>
      <c r="BM5" s="26"/>
      <c r="BN5" s="26"/>
      <c r="BO5" s="26"/>
    </row>
    <row r="6" spans="1:8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</row>
    <row r="7" spans="1:81" ht="18.75" x14ac:dyDescent="0.25">
      <c r="A7" s="128" t="str">
        <f>'1'!A7:AN7</f>
        <v>Акционерное общество "Ульяновскэнерго"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</row>
    <row r="8" spans="1:81" x14ac:dyDescent="0.25">
      <c r="A8" s="130" t="s">
        <v>129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</row>
    <row r="9" spans="1:81" ht="15.75" customHeight="1" x14ac:dyDescent="0.25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</row>
    <row r="10" spans="1:81" ht="31.5" customHeight="1" x14ac:dyDescent="0.25">
      <c r="A10" s="154" t="s">
        <v>55</v>
      </c>
      <c r="B10" s="154" t="s">
        <v>18</v>
      </c>
      <c r="C10" s="154" t="s">
        <v>0</v>
      </c>
      <c r="D10" s="148" t="s">
        <v>108</v>
      </c>
      <c r="E10" s="149" t="s">
        <v>109</v>
      </c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2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81" ht="44.25" customHeight="1" x14ac:dyDescent="0.25">
      <c r="A11" s="155"/>
      <c r="B11" s="155"/>
      <c r="C11" s="155"/>
      <c r="D11" s="148"/>
      <c r="E11" s="149" t="s">
        <v>310</v>
      </c>
      <c r="F11" s="150"/>
      <c r="G11" s="150"/>
      <c r="H11" s="150"/>
      <c r="I11" s="150"/>
      <c r="J11" s="150"/>
      <c r="K11" s="150"/>
      <c r="L11" s="150"/>
      <c r="M11" s="150"/>
      <c r="N11" s="149" t="s">
        <v>311</v>
      </c>
      <c r="O11" s="150"/>
      <c r="P11" s="150"/>
      <c r="Q11" s="150"/>
      <c r="R11" s="150"/>
      <c r="S11" s="150"/>
      <c r="T11" s="150"/>
      <c r="U11" s="150"/>
      <c r="V11" s="150"/>
      <c r="W11" s="149" t="s">
        <v>312</v>
      </c>
      <c r="X11" s="150"/>
      <c r="Y11" s="150"/>
      <c r="Z11" s="150"/>
      <c r="AA11" s="150"/>
      <c r="AB11" s="150"/>
      <c r="AC11" s="150"/>
      <c r="AD11" s="150"/>
      <c r="AE11" s="150"/>
      <c r="AF11" s="149" t="s">
        <v>313</v>
      </c>
      <c r="AG11" s="150"/>
      <c r="AH11" s="150"/>
      <c r="AI11" s="150"/>
      <c r="AJ11" s="150"/>
      <c r="AK11" s="150"/>
      <c r="AL11" s="150"/>
      <c r="AM11" s="150"/>
      <c r="AN11" s="150"/>
      <c r="AO11" s="149" t="s">
        <v>314</v>
      </c>
      <c r="AP11" s="150"/>
      <c r="AQ11" s="150"/>
      <c r="AR11" s="150"/>
      <c r="AS11" s="150"/>
      <c r="AT11" s="150"/>
      <c r="AU11" s="150"/>
      <c r="AV11" s="150"/>
      <c r="AW11" s="150"/>
      <c r="AX11" s="149" t="s">
        <v>315</v>
      </c>
      <c r="AY11" s="150"/>
      <c r="AZ11" s="150"/>
      <c r="BA11" s="150"/>
      <c r="BB11" s="150"/>
      <c r="BC11" s="150"/>
      <c r="BD11" s="150"/>
      <c r="BE11" s="150"/>
      <c r="BF11" s="150"/>
      <c r="BG11" s="148" t="s">
        <v>134</v>
      </c>
      <c r="BH11" s="148"/>
      <c r="BI11" s="148"/>
      <c r="BJ11" s="148"/>
      <c r="BK11" s="148"/>
      <c r="BL11" s="148"/>
      <c r="BM11" s="148"/>
      <c r="BN11" s="148"/>
      <c r="BO11" s="148"/>
    </row>
    <row r="12" spans="1:81" ht="69.75" customHeight="1" x14ac:dyDescent="0.25">
      <c r="A12" s="155"/>
      <c r="B12" s="155"/>
      <c r="C12" s="155"/>
      <c r="D12" s="148"/>
      <c r="E12" s="149" t="s">
        <v>121</v>
      </c>
      <c r="F12" s="150"/>
      <c r="G12" s="150"/>
      <c r="H12" s="150"/>
      <c r="I12" s="150"/>
      <c r="J12" s="150"/>
      <c r="K12" s="150"/>
      <c r="L12" s="150"/>
      <c r="M12" s="150"/>
      <c r="N12" s="149" t="s">
        <v>121</v>
      </c>
      <c r="O12" s="150"/>
      <c r="P12" s="150"/>
      <c r="Q12" s="150"/>
      <c r="R12" s="150"/>
      <c r="S12" s="150"/>
      <c r="T12" s="150"/>
      <c r="U12" s="150"/>
      <c r="V12" s="150"/>
      <c r="W12" s="149" t="s">
        <v>121</v>
      </c>
      <c r="X12" s="150"/>
      <c r="Y12" s="150"/>
      <c r="Z12" s="150"/>
      <c r="AA12" s="150"/>
      <c r="AB12" s="150"/>
      <c r="AC12" s="150"/>
      <c r="AD12" s="150"/>
      <c r="AE12" s="150"/>
      <c r="AF12" s="149" t="s">
        <v>121</v>
      </c>
      <c r="AG12" s="150"/>
      <c r="AH12" s="150"/>
      <c r="AI12" s="150"/>
      <c r="AJ12" s="150"/>
      <c r="AK12" s="150"/>
      <c r="AL12" s="150"/>
      <c r="AM12" s="150"/>
      <c r="AN12" s="150"/>
      <c r="AO12" s="149" t="s">
        <v>121</v>
      </c>
      <c r="AP12" s="150"/>
      <c r="AQ12" s="150"/>
      <c r="AR12" s="150"/>
      <c r="AS12" s="150"/>
      <c r="AT12" s="150"/>
      <c r="AU12" s="150"/>
      <c r="AV12" s="150"/>
      <c r="AW12" s="150"/>
      <c r="AX12" s="149" t="s">
        <v>121</v>
      </c>
      <c r="AY12" s="150"/>
      <c r="AZ12" s="150"/>
      <c r="BA12" s="150"/>
      <c r="BB12" s="150"/>
      <c r="BC12" s="150"/>
      <c r="BD12" s="150"/>
      <c r="BE12" s="150"/>
      <c r="BF12" s="150"/>
      <c r="BG12" s="149" t="s">
        <v>10</v>
      </c>
      <c r="BH12" s="150"/>
      <c r="BI12" s="150"/>
      <c r="BJ12" s="150"/>
      <c r="BK12" s="150"/>
      <c r="BL12" s="150"/>
      <c r="BM12" s="150"/>
      <c r="BN12" s="150"/>
      <c r="BO12" s="152"/>
    </row>
    <row r="13" spans="1:81" ht="37.5" customHeight="1" x14ac:dyDescent="0.25">
      <c r="A13" s="155"/>
      <c r="B13" s="155"/>
      <c r="C13" s="155"/>
      <c r="D13" s="148" t="s">
        <v>114</v>
      </c>
      <c r="E13" s="47" t="s">
        <v>28</v>
      </c>
      <c r="F13" s="151" t="s">
        <v>27</v>
      </c>
      <c r="G13" s="151"/>
      <c r="H13" s="151"/>
      <c r="I13" s="151"/>
      <c r="J13" s="151"/>
      <c r="K13" s="151"/>
      <c r="L13" s="151"/>
      <c r="M13" s="151"/>
      <c r="N13" s="47" t="s">
        <v>28</v>
      </c>
      <c r="O13" s="151" t="s">
        <v>27</v>
      </c>
      <c r="P13" s="151"/>
      <c r="Q13" s="151"/>
      <c r="R13" s="151"/>
      <c r="S13" s="151"/>
      <c r="T13" s="151"/>
      <c r="U13" s="151"/>
      <c r="V13" s="151"/>
      <c r="W13" s="47" t="s">
        <v>28</v>
      </c>
      <c r="X13" s="151" t="s">
        <v>27</v>
      </c>
      <c r="Y13" s="151"/>
      <c r="Z13" s="151"/>
      <c r="AA13" s="151"/>
      <c r="AB13" s="151"/>
      <c r="AC13" s="151"/>
      <c r="AD13" s="151"/>
      <c r="AE13" s="151"/>
      <c r="AF13" s="47" t="s">
        <v>28</v>
      </c>
      <c r="AG13" s="151" t="s">
        <v>27</v>
      </c>
      <c r="AH13" s="151"/>
      <c r="AI13" s="151"/>
      <c r="AJ13" s="151"/>
      <c r="AK13" s="151"/>
      <c r="AL13" s="151"/>
      <c r="AM13" s="151"/>
      <c r="AN13" s="151"/>
      <c r="AO13" s="47" t="s">
        <v>28</v>
      </c>
      <c r="AP13" s="151" t="s">
        <v>27</v>
      </c>
      <c r="AQ13" s="151"/>
      <c r="AR13" s="151"/>
      <c r="AS13" s="151"/>
      <c r="AT13" s="151"/>
      <c r="AU13" s="151"/>
      <c r="AV13" s="151"/>
      <c r="AW13" s="151"/>
      <c r="AX13" s="47" t="s">
        <v>28</v>
      </c>
      <c r="AY13" s="151" t="s">
        <v>27</v>
      </c>
      <c r="AZ13" s="151"/>
      <c r="BA13" s="151"/>
      <c r="BB13" s="151"/>
      <c r="BC13" s="151"/>
      <c r="BD13" s="151"/>
      <c r="BE13" s="151"/>
      <c r="BF13" s="151"/>
      <c r="BG13" s="47" t="s">
        <v>28</v>
      </c>
      <c r="BH13" s="151" t="s">
        <v>27</v>
      </c>
      <c r="BI13" s="151"/>
      <c r="BJ13" s="151"/>
      <c r="BK13" s="151"/>
      <c r="BL13" s="151"/>
      <c r="BM13" s="151"/>
      <c r="BN13" s="151"/>
      <c r="BO13" s="151"/>
    </row>
    <row r="14" spans="1:81" ht="66" customHeight="1" x14ac:dyDescent="0.25">
      <c r="A14" s="156"/>
      <c r="B14" s="156"/>
      <c r="C14" s="156"/>
      <c r="D14" s="148"/>
      <c r="E14" s="22" t="s">
        <v>12</v>
      </c>
      <c r="F14" s="22" t="s">
        <v>12</v>
      </c>
      <c r="G14" s="13" t="s">
        <v>222</v>
      </c>
      <c r="H14" s="13" t="s">
        <v>223</v>
      </c>
      <c r="I14" s="13" t="s">
        <v>224</v>
      </c>
      <c r="J14" s="13" t="s">
        <v>225</v>
      </c>
      <c r="K14" s="13" t="s">
        <v>322</v>
      </c>
      <c r="L14" s="13" t="s">
        <v>323</v>
      </c>
      <c r="M14" s="13" t="s">
        <v>324</v>
      </c>
      <c r="N14" s="22" t="s">
        <v>12</v>
      </c>
      <c r="O14" s="22" t="s">
        <v>12</v>
      </c>
      <c r="P14" s="13" t="s">
        <v>222</v>
      </c>
      <c r="Q14" s="13" t="s">
        <v>223</v>
      </c>
      <c r="R14" s="13" t="s">
        <v>224</v>
      </c>
      <c r="S14" s="13" t="s">
        <v>225</v>
      </c>
      <c r="T14" s="13" t="s">
        <v>322</v>
      </c>
      <c r="U14" s="13" t="s">
        <v>323</v>
      </c>
      <c r="V14" s="13" t="s">
        <v>324</v>
      </c>
      <c r="W14" s="22" t="s">
        <v>12</v>
      </c>
      <c r="X14" s="22" t="s">
        <v>12</v>
      </c>
      <c r="Y14" s="13" t="s">
        <v>222</v>
      </c>
      <c r="Z14" s="13" t="s">
        <v>223</v>
      </c>
      <c r="AA14" s="13" t="s">
        <v>224</v>
      </c>
      <c r="AB14" s="13" t="s">
        <v>225</v>
      </c>
      <c r="AC14" s="13" t="s">
        <v>322</v>
      </c>
      <c r="AD14" s="13" t="s">
        <v>323</v>
      </c>
      <c r="AE14" s="13" t="s">
        <v>324</v>
      </c>
      <c r="AF14" s="22" t="s">
        <v>12</v>
      </c>
      <c r="AG14" s="22" t="s">
        <v>12</v>
      </c>
      <c r="AH14" s="13" t="s">
        <v>222</v>
      </c>
      <c r="AI14" s="13" t="s">
        <v>223</v>
      </c>
      <c r="AJ14" s="13" t="s">
        <v>224</v>
      </c>
      <c r="AK14" s="13" t="s">
        <v>225</v>
      </c>
      <c r="AL14" s="13" t="s">
        <v>322</v>
      </c>
      <c r="AM14" s="13" t="s">
        <v>323</v>
      </c>
      <c r="AN14" s="13" t="s">
        <v>324</v>
      </c>
      <c r="AO14" s="22" t="s">
        <v>12</v>
      </c>
      <c r="AP14" s="22" t="s">
        <v>12</v>
      </c>
      <c r="AQ14" s="13" t="s">
        <v>222</v>
      </c>
      <c r="AR14" s="13" t="s">
        <v>223</v>
      </c>
      <c r="AS14" s="13" t="s">
        <v>224</v>
      </c>
      <c r="AT14" s="13" t="s">
        <v>225</v>
      </c>
      <c r="AU14" s="13" t="s">
        <v>322</v>
      </c>
      <c r="AV14" s="13" t="s">
        <v>323</v>
      </c>
      <c r="AW14" s="13" t="s">
        <v>324</v>
      </c>
      <c r="AX14" s="22" t="s">
        <v>12</v>
      </c>
      <c r="AY14" s="22" t="s">
        <v>12</v>
      </c>
      <c r="AZ14" s="13" t="s">
        <v>222</v>
      </c>
      <c r="BA14" s="13" t="s">
        <v>223</v>
      </c>
      <c r="BB14" s="13" t="s">
        <v>224</v>
      </c>
      <c r="BC14" s="13" t="s">
        <v>225</v>
      </c>
      <c r="BD14" s="13" t="s">
        <v>322</v>
      </c>
      <c r="BE14" s="13" t="s">
        <v>323</v>
      </c>
      <c r="BF14" s="13" t="s">
        <v>324</v>
      </c>
      <c r="BG14" s="22" t="s">
        <v>12</v>
      </c>
      <c r="BH14" s="22" t="s">
        <v>12</v>
      </c>
      <c r="BI14" s="13" t="s">
        <v>222</v>
      </c>
      <c r="BJ14" s="13" t="s">
        <v>223</v>
      </c>
      <c r="BK14" s="13" t="s">
        <v>224</v>
      </c>
      <c r="BL14" s="13" t="s">
        <v>225</v>
      </c>
      <c r="BM14" s="13" t="s">
        <v>322</v>
      </c>
      <c r="BN14" s="13" t="s">
        <v>323</v>
      </c>
      <c r="BO14" s="13" t="s">
        <v>324</v>
      </c>
    </row>
    <row r="15" spans="1:81" x14ac:dyDescent="0.25">
      <c r="A15" s="48">
        <v>1</v>
      </c>
      <c r="B15" s="48">
        <v>2</v>
      </c>
      <c r="C15" s="48">
        <v>3</v>
      </c>
      <c r="D15" s="48">
        <v>4</v>
      </c>
      <c r="E15" s="17" t="s">
        <v>81</v>
      </c>
      <c r="F15" s="17" t="s">
        <v>82</v>
      </c>
      <c r="G15" s="17" t="s">
        <v>83</v>
      </c>
      <c r="H15" s="17" t="s">
        <v>84</v>
      </c>
      <c r="I15" s="17" t="s">
        <v>85</v>
      </c>
      <c r="J15" s="17" t="s">
        <v>86</v>
      </c>
      <c r="K15" s="17" t="s">
        <v>87</v>
      </c>
      <c r="L15" s="17" t="s">
        <v>320</v>
      </c>
      <c r="M15" s="17" t="s">
        <v>321</v>
      </c>
      <c r="N15" s="17" t="s">
        <v>88</v>
      </c>
      <c r="O15" s="17" t="s">
        <v>89</v>
      </c>
      <c r="P15" s="17" t="s">
        <v>90</v>
      </c>
      <c r="Q15" s="17" t="s">
        <v>91</v>
      </c>
      <c r="R15" s="17" t="s">
        <v>92</v>
      </c>
      <c r="S15" s="17" t="s">
        <v>93</v>
      </c>
      <c r="T15" s="17" t="s">
        <v>94</v>
      </c>
      <c r="U15" s="17" t="s">
        <v>325</v>
      </c>
      <c r="V15" s="17" t="s">
        <v>326</v>
      </c>
      <c r="W15" s="17" t="s">
        <v>95</v>
      </c>
      <c r="X15" s="17" t="s">
        <v>96</v>
      </c>
      <c r="Y15" s="17" t="s">
        <v>97</v>
      </c>
      <c r="Z15" s="17" t="s">
        <v>98</v>
      </c>
      <c r="AA15" s="17" t="s">
        <v>99</v>
      </c>
      <c r="AB15" s="17" t="s">
        <v>100</v>
      </c>
      <c r="AC15" s="17" t="s">
        <v>194</v>
      </c>
      <c r="AD15" s="17" t="s">
        <v>327</v>
      </c>
      <c r="AE15" s="17" t="s">
        <v>328</v>
      </c>
      <c r="AF15" s="17" t="s">
        <v>329</v>
      </c>
      <c r="AG15" s="17" t="s">
        <v>330</v>
      </c>
      <c r="AH15" s="17" t="s">
        <v>331</v>
      </c>
      <c r="AI15" s="17" t="s">
        <v>332</v>
      </c>
      <c r="AJ15" s="17" t="s">
        <v>333</v>
      </c>
      <c r="AK15" s="17" t="s">
        <v>334</v>
      </c>
      <c r="AL15" s="17" t="s">
        <v>335</v>
      </c>
      <c r="AM15" s="17" t="s">
        <v>336</v>
      </c>
      <c r="AN15" s="17" t="s">
        <v>337</v>
      </c>
      <c r="AO15" s="17" t="s">
        <v>338</v>
      </c>
      <c r="AP15" s="17" t="s">
        <v>339</v>
      </c>
      <c r="AQ15" s="17" t="s">
        <v>340</v>
      </c>
      <c r="AR15" s="17" t="s">
        <v>341</v>
      </c>
      <c r="AS15" s="17" t="s">
        <v>342</v>
      </c>
      <c r="AT15" s="17" t="s">
        <v>343</v>
      </c>
      <c r="AU15" s="17" t="s">
        <v>344</v>
      </c>
      <c r="AV15" s="17" t="s">
        <v>345</v>
      </c>
      <c r="AW15" s="17" t="s">
        <v>346</v>
      </c>
      <c r="AX15" s="17" t="s">
        <v>347</v>
      </c>
      <c r="AY15" s="17" t="s">
        <v>348</v>
      </c>
      <c r="AZ15" s="17" t="s">
        <v>349</v>
      </c>
      <c r="BA15" s="17" t="s">
        <v>350</v>
      </c>
      <c r="BB15" s="17" t="s">
        <v>351</v>
      </c>
      <c r="BC15" s="17" t="s">
        <v>352</v>
      </c>
      <c r="BD15" s="17" t="s">
        <v>353</v>
      </c>
      <c r="BE15" s="17" t="s">
        <v>354</v>
      </c>
      <c r="BF15" s="17" t="s">
        <v>355</v>
      </c>
      <c r="BG15" s="17" t="s">
        <v>101</v>
      </c>
      <c r="BH15" s="17" t="s">
        <v>102</v>
      </c>
      <c r="BI15" s="17" t="s">
        <v>103</v>
      </c>
      <c r="BJ15" s="17" t="s">
        <v>104</v>
      </c>
      <c r="BK15" s="17" t="s">
        <v>105</v>
      </c>
      <c r="BL15" s="17" t="s">
        <v>106</v>
      </c>
      <c r="BM15" s="17" t="s">
        <v>107</v>
      </c>
      <c r="BN15" s="17" t="s">
        <v>356</v>
      </c>
      <c r="BO15" s="17" t="s">
        <v>357</v>
      </c>
    </row>
    <row r="16" spans="1:81" x14ac:dyDescent="0.25">
      <c r="A16" s="65" t="s">
        <v>241</v>
      </c>
      <c r="B16" s="66" t="s">
        <v>242</v>
      </c>
      <c r="C16" s="67" t="s">
        <v>243</v>
      </c>
      <c r="D16" s="76">
        <f t="shared" ref="D16:AI16" si="0">SUM(D17,D18,D19,D46)</f>
        <v>2189.1094878350009</v>
      </c>
      <c r="E16" s="76">
        <f t="shared" si="0"/>
        <v>3.048</v>
      </c>
      <c r="F16" s="76">
        <f t="shared" si="0"/>
        <v>207.80695032999995</v>
      </c>
      <c r="G16" s="77">
        <f t="shared" si="0"/>
        <v>0</v>
      </c>
      <c r="H16" s="77">
        <f t="shared" si="0"/>
        <v>0</v>
      </c>
      <c r="I16" s="77">
        <f t="shared" si="0"/>
        <v>0</v>
      </c>
      <c r="J16" s="77">
        <f t="shared" si="0"/>
        <v>0</v>
      </c>
      <c r="K16" s="77">
        <f t="shared" si="0"/>
        <v>14845</v>
      </c>
      <c r="L16" s="77">
        <f t="shared" si="0"/>
        <v>45720</v>
      </c>
      <c r="M16" s="77">
        <f t="shared" si="0"/>
        <v>3</v>
      </c>
      <c r="N16" s="76">
        <f t="shared" si="0"/>
        <v>67.231104819999999</v>
      </c>
      <c r="O16" s="76">
        <f t="shared" si="0"/>
        <v>143.60784538000001</v>
      </c>
      <c r="P16" s="77">
        <f t="shared" si="0"/>
        <v>0</v>
      </c>
      <c r="Q16" s="77">
        <f t="shared" si="0"/>
        <v>0</v>
      </c>
      <c r="R16" s="77">
        <f t="shared" si="0"/>
        <v>0</v>
      </c>
      <c r="S16" s="77">
        <f t="shared" si="0"/>
        <v>0</v>
      </c>
      <c r="T16" s="77">
        <f t="shared" si="0"/>
        <v>7197</v>
      </c>
      <c r="U16" s="77">
        <f t="shared" si="0"/>
        <v>51332</v>
      </c>
      <c r="V16" s="77">
        <f t="shared" si="0"/>
        <v>258</v>
      </c>
      <c r="W16" s="76">
        <f t="shared" si="0"/>
        <v>8.2039054</v>
      </c>
      <c r="X16" s="76">
        <f t="shared" si="0"/>
        <v>265.92868025000001</v>
      </c>
      <c r="Y16" s="77">
        <f t="shared" si="0"/>
        <v>0</v>
      </c>
      <c r="Z16" s="77">
        <f t="shared" si="0"/>
        <v>0</v>
      </c>
      <c r="AA16" s="77">
        <f t="shared" si="0"/>
        <v>0</v>
      </c>
      <c r="AB16" s="77">
        <f t="shared" si="0"/>
        <v>0</v>
      </c>
      <c r="AC16" s="77">
        <f t="shared" si="0"/>
        <v>15714</v>
      </c>
      <c r="AD16" s="77">
        <f t="shared" si="0"/>
        <v>51398</v>
      </c>
      <c r="AE16" s="77">
        <f t="shared" si="0"/>
        <v>256</v>
      </c>
      <c r="AF16" s="76">
        <f t="shared" si="0"/>
        <v>8.7034236099999998</v>
      </c>
      <c r="AG16" s="76">
        <f t="shared" si="0"/>
        <v>369.08376133999991</v>
      </c>
      <c r="AH16" s="77">
        <f t="shared" si="0"/>
        <v>0</v>
      </c>
      <c r="AI16" s="77">
        <f t="shared" si="0"/>
        <v>0</v>
      </c>
      <c r="AJ16" s="77">
        <f t="shared" ref="AJ16:BO16" si="1">SUM(AJ17,AJ18,AJ19,AJ46)</f>
        <v>0</v>
      </c>
      <c r="AK16" s="77">
        <f t="shared" si="1"/>
        <v>0</v>
      </c>
      <c r="AL16" s="77">
        <f t="shared" si="1"/>
        <v>24105</v>
      </c>
      <c r="AM16" s="77">
        <f t="shared" si="1"/>
        <v>51381</v>
      </c>
      <c r="AN16" s="77">
        <f t="shared" si="1"/>
        <v>257</v>
      </c>
      <c r="AO16" s="76">
        <f t="shared" si="1"/>
        <v>3.3841753599999995</v>
      </c>
      <c r="AP16" s="76">
        <f t="shared" si="1"/>
        <v>484.16245910000004</v>
      </c>
      <c r="AQ16" s="77">
        <f t="shared" si="1"/>
        <v>0</v>
      </c>
      <c r="AR16" s="77">
        <f t="shared" si="1"/>
        <v>0</v>
      </c>
      <c r="AS16" s="77">
        <f t="shared" si="1"/>
        <v>0</v>
      </c>
      <c r="AT16" s="77">
        <f t="shared" si="1"/>
        <v>0</v>
      </c>
      <c r="AU16" s="77">
        <f t="shared" si="1"/>
        <v>32123</v>
      </c>
      <c r="AV16" s="77">
        <f t="shared" si="1"/>
        <v>51306</v>
      </c>
      <c r="AW16" s="77">
        <f t="shared" si="1"/>
        <v>7</v>
      </c>
      <c r="AX16" s="76">
        <f t="shared" si="1"/>
        <v>3.5202406699999997</v>
      </c>
      <c r="AY16" s="76">
        <f t="shared" si="1"/>
        <v>448.98542880000002</v>
      </c>
      <c r="AZ16" s="77">
        <f t="shared" si="1"/>
        <v>0</v>
      </c>
      <c r="BA16" s="77">
        <f t="shared" si="1"/>
        <v>0</v>
      </c>
      <c r="BB16" s="77">
        <f t="shared" si="1"/>
        <v>0</v>
      </c>
      <c r="BC16" s="77">
        <f t="shared" si="1"/>
        <v>0</v>
      </c>
      <c r="BD16" s="77">
        <f t="shared" si="1"/>
        <v>27658</v>
      </c>
      <c r="BE16" s="77">
        <f t="shared" si="1"/>
        <v>51224</v>
      </c>
      <c r="BF16" s="77">
        <f t="shared" si="1"/>
        <v>7</v>
      </c>
      <c r="BG16" s="76">
        <f t="shared" si="1"/>
        <v>94.090849859999977</v>
      </c>
      <c r="BH16" s="76">
        <f t="shared" si="1"/>
        <v>1919.5751252</v>
      </c>
      <c r="BI16" s="77">
        <f t="shared" si="1"/>
        <v>0</v>
      </c>
      <c r="BJ16" s="77">
        <f t="shared" si="1"/>
        <v>0</v>
      </c>
      <c r="BK16" s="77">
        <f t="shared" si="1"/>
        <v>0</v>
      </c>
      <c r="BL16" s="77">
        <f t="shared" si="1"/>
        <v>0</v>
      </c>
      <c r="BM16" s="77">
        <f t="shared" si="1"/>
        <v>121642</v>
      </c>
      <c r="BN16" s="77">
        <f t="shared" si="1"/>
        <v>302361</v>
      </c>
      <c r="BO16" s="77">
        <f t="shared" si="1"/>
        <v>788</v>
      </c>
    </row>
    <row r="17" spans="1:79" ht="31.5" x14ac:dyDescent="0.25">
      <c r="A17" s="65" t="s">
        <v>138</v>
      </c>
      <c r="B17" s="68" t="s">
        <v>244</v>
      </c>
      <c r="C17" s="67" t="s">
        <v>243</v>
      </c>
      <c r="D17" s="76" t="s">
        <v>306</v>
      </c>
      <c r="E17" s="76" t="s">
        <v>306</v>
      </c>
      <c r="F17" s="76" t="s">
        <v>306</v>
      </c>
      <c r="G17" s="77" t="s">
        <v>306</v>
      </c>
      <c r="H17" s="77" t="s">
        <v>306</v>
      </c>
      <c r="I17" s="77" t="s">
        <v>306</v>
      </c>
      <c r="J17" s="77" t="s">
        <v>306</v>
      </c>
      <c r="K17" s="77" t="s">
        <v>306</v>
      </c>
      <c r="L17" s="77" t="s">
        <v>306</v>
      </c>
      <c r="M17" s="77" t="s">
        <v>306</v>
      </c>
      <c r="N17" s="76" t="s">
        <v>306</v>
      </c>
      <c r="O17" s="76" t="s">
        <v>306</v>
      </c>
      <c r="P17" s="77" t="s">
        <v>306</v>
      </c>
      <c r="Q17" s="77" t="s">
        <v>306</v>
      </c>
      <c r="R17" s="77" t="s">
        <v>306</v>
      </c>
      <c r="S17" s="77" t="s">
        <v>306</v>
      </c>
      <c r="T17" s="77" t="s">
        <v>306</v>
      </c>
      <c r="U17" s="77" t="s">
        <v>306</v>
      </c>
      <c r="V17" s="77" t="s">
        <v>306</v>
      </c>
      <c r="W17" s="76" t="s">
        <v>306</v>
      </c>
      <c r="X17" s="76" t="s">
        <v>306</v>
      </c>
      <c r="Y17" s="77" t="s">
        <v>306</v>
      </c>
      <c r="Z17" s="77" t="s">
        <v>306</v>
      </c>
      <c r="AA17" s="77" t="s">
        <v>306</v>
      </c>
      <c r="AB17" s="77" t="s">
        <v>306</v>
      </c>
      <c r="AC17" s="77" t="s">
        <v>306</v>
      </c>
      <c r="AD17" s="77" t="s">
        <v>306</v>
      </c>
      <c r="AE17" s="77" t="s">
        <v>306</v>
      </c>
      <c r="AF17" s="76" t="s">
        <v>306</v>
      </c>
      <c r="AG17" s="76" t="s">
        <v>306</v>
      </c>
      <c r="AH17" s="77" t="s">
        <v>306</v>
      </c>
      <c r="AI17" s="77" t="s">
        <v>306</v>
      </c>
      <c r="AJ17" s="77" t="s">
        <v>306</v>
      </c>
      <c r="AK17" s="77" t="s">
        <v>306</v>
      </c>
      <c r="AL17" s="77" t="s">
        <v>306</v>
      </c>
      <c r="AM17" s="77" t="s">
        <v>306</v>
      </c>
      <c r="AN17" s="77" t="s">
        <v>306</v>
      </c>
      <c r="AO17" s="76" t="s">
        <v>306</v>
      </c>
      <c r="AP17" s="76" t="s">
        <v>306</v>
      </c>
      <c r="AQ17" s="77" t="s">
        <v>306</v>
      </c>
      <c r="AR17" s="77" t="s">
        <v>306</v>
      </c>
      <c r="AS17" s="77" t="s">
        <v>306</v>
      </c>
      <c r="AT17" s="77" t="s">
        <v>306</v>
      </c>
      <c r="AU17" s="77" t="s">
        <v>306</v>
      </c>
      <c r="AV17" s="77" t="s">
        <v>306</v>
      </c>
      <c r="AW17" s="77" t="s">
        <v>306</v>
      </c>
      <c r="AX17" s="76" t="s">
        <v>306</v>
      </c>
      <c r="AY17" s="76" t="s">
        <v>306</v>
      </c>
      <c r="AZ17" s="77" t="s">
        <v>306</v>
      </c>
      <c r="BA17" s="77" t="s">
        <v>306</v>
      </c>
      <c r="BB17" s="77" t="s">
        <v>306</v>
      </c>
      <c r="BC17" s="77" t="s">
        <v>306</v>
      </c>
      <c r="BD17" s="77" t="s">
        <v>306</v>
      </c>
      <c r="BE17" s="77" t="s">
        <v>306</v>
      </c>
      <c r="BF17" s="77" t="s">
        <v>306</v>
      </c>
      <c r="BG17" s="76" t="s">
        <v>306</v>
      </c>
      <c r="BH17" s="76" t="s">
        <v>306</v>
      </c>
      <c r="BI17" s="77" t="s">
        <v>306</v>
      </c>
      <c r="BJ17" s="77" t="s">
        <v>306</v>
      </c>
      <c r="BK17" s="77" t="s">
        <v>306</v>
      </c>
      <c r="BL17" s="77" t="s">
        <v>306</v>
      </c>
      <c r="BM17" s="77" t="s">
        <v>306</v>
      </c>
      <c r="BN17" s="77" t="s">
        <v>306</v>
      </c>
      <c r="BO17" s="77" t="s">
        <v>306</v>
      </c>
    </row>
    <row r="18" spans="1:79" ht="31.5" x14ac:dyDescent="0.25">
      <c r="A18" s="65" t="s">
        <v>142</v>
      </c>
      <c r="B18" s="68" t="s">
        <v>245</v>
      </c>
      <c r="C18" s="67" t="s">
        <v>243</v>
      </c>
      <c r="D18" s="76" t="s">
        <v>306</v>
      </c>
      <c r="E18" s="76" t="s">
        <v>306</v>
      </c>
      <c r="F18" s="76" t="s">
        <v>306</v>
      </c>
      <c r="G18" s="77" t="s">
        <v>306</v>
      </c>
      <c r="H18" s="77" t="s">
        <v>306</v>
      </c>
      <c r="I18" s="77" t="s">
        <v>306</v>
      </c>
      <c r="J18" s="77" t="s">
        <v>306</v>
      </c>
      <c r="K18" s="77" t="s">
        <v>306</v>
      </c>
      <c r="L18" s="77" t="s">
        <v>306</v>
      </c>
      <c r="M18" s="77" t="s">
        <v>306</v>
      </c>
      <c r="N18" s="76" t="s">
        <v>306</v>
      </c>
      <c r="O18" s="76" t="s">
        <v>306</v>
      </c>
      <c r="P18" s="77" t="s">
        <v>306</v>
      </c>
      <c r="Q18" s="77" t="s">
        <v>306</v>
      </c>
      <c r="R18" s="77" t="s">
        <v>306</v>
      </c>
      <c r="S18" s="77" t="s">
        <v>306</v>
      </c>
      <c r="T18" s="77" t="s">
        <v>306</v>
      </c>
      <c r="U18" s="77" t="s">
        <v>306</v>
      </c>
      <c r="V18" s="77" t="s">
        <v>306</v>
      </c>
      <c r="W18" s="76" t="s">
        <v>306</v>
      </c>
      <c r="X18" s="76" t="s">
        <v>306</v>
      </c>
      <c r="Y18" s="77" t="s">
        <v>306</v>
      </c>
      <c r="Z18" s="77" t="s">
        <v>306</v>
      </c>
      <c r="AA18" s="77" t="s">
        <v>306</v>
      </c>
      <c r="AB18" s="77" t="s">
        <v>306</v>
      </c>
      <c r="AC18" s="77" t="s">
        <v>306</v>
      </c>
      <c r="AD18" s="77" t="s">
        <v>306</v>
      </c>
      <c r="AE18" s="77" t="s">
        <v>306</v>
      </c>
      <c r="AF18" s="76" t="s">
        <v>306</v>
      </c>
      <c r="AG18" s="76" t="s">
        <v>306</v>
      </c>
      <c r="AH18" s="77" t="s">
        <v>306</v>
      </c>
      <c r="AI18" s="77" t="s">
        <v>306</v>
      </c>
      <c r="AJ18" s="77" t="s">
        <v>306</v>
      </c>
      <c r="AK18" s="77" t="s">
        <v>306</v>
      </c>
      <c r="AL18" s="77" t="s">
        <v>306</v>
      </c>
      <c r="AM18" s="77" t="s">
        <v>306</v>
      </c>
      <c r="AN18" s="77" t="s">
        <v>306</v>
      </c>
      <c r="AO18" s="76" t="s">
        <v>306</v>
      </c>
      <c r="AP18" s="76" t="s">
        <v>306</v>
      </c>
      <c r="AQ18" s="77" t="s">
        <v>306</v>
      </c>
      <c r="AR18" s="77" t="s">
        <v>306</v>
      </c>
      <c r="AS18" s="77" t="s">
        <v>306</v>
      </c>
      <c r="AT18" s="77" t="s">
        <v>306</v>
      </c>
      <c r="AU18" s="77" t="s">
        <v>306</v>
      </c>
      <c r="AV18" s="77" t="s">
        <v>306</v>
      </c>
      <c r="AW18" s="77" t="s">
        <v>306</v>
      </c>
      <c r="AX18" s="76" t="s">
        <v>306</v>
      </c>
      <c r="AY18" s="76" t="s">
        <v>306</v>
      </c>
      <c r="AZ18" s="77" t="s">
        <v>306</v>
      </c>
      <c r="BA18" s="77" t="s">
        <v>306</v>
      </c>
      <c r="BB18" s="77" t="s">
        <v>306</v>
      </c>
      <c r="BC18" s="77" t="s">
        <v>306</v>
      </c>
      <c r="BD18" s="77" t="s">
        <v>306</v>
      </c>
      <c r="BE18" s="77" t="s">
        <v>306</v>
      </c>
      <c r="BF18" s="77" t="s">
        <v>306</v>
      </c>
      <c r="BG18" s="76" t="s">
        <v>306</v>
      </c>
      <c r="BH18" s="76" t="s">
        <v>306</v>
      </c>
      <c r="BI18" s="77" t="s">
        <v>306</v>
      </c>
      <c r="BJ18" s="77" t="s">
        <v>306</v>
      </c>
      <c r="BK18" s="77" t="s">
        <v>306</v>
      </c>
      <c r="BL18" s="77" t="s">
        <v>306</v>
      </c>
      <c r="BM18" s="77" t="s">
        <v>306</v>
      </c>
      <c r="BN18" s="77" t="s">
        <v>306</v>
      </c>
      <c r="BO18" s="77" t="s">
        <v>306</v>
      </c>
    </row>
    <row r="19" spans="1:79" ht="31.5" x14ac:dyDescent="0.25">
      <c r="A19" s="65" t="s">
        <v>162</v>
      </c>
      <c r="B19" s="68" t="s">
        <v>246</v>
      </c>
      <c r="C19" s="67" t="s">
        <v>243</v>
      </c>
      <c r="D19" s="76">
        <f t="shared" ref="D19:AI19" si="2">SUM(D20,D26,D33,D44,D45)</f>
        <v>2189.1094878350009</v>
      </c>
      <c r="E19" s="76">
        <f t="shared" si="2"/>
        <v>3.048</v>
      </c>
      <c r="F19" s="76">
        <f t="shared" si="2"/>
        <v>207.80695032999995</v>
      </c>
      <c r="G19" s="77">
        <f t="shared" si="2"/>
        <v>0</v>
      </c>
      <c r="H19" s="77">
        <f t="shared" si="2"/>
        <v>0</v>
      </c>
      <c r="I19" s="77">
        <f t="shared" si="2"/>
        <v>0</v>
      </c>
      <c r="J19" s="77">
        <f t="shared" si="2"/>
        <v>0</v>
      </c>
      <c r="K19" s="77">
        <f t="shared" si="2"/>
        <v>14845</v>
      </c>
      <c r="L19" s="77">
        <f t="shared" si="2"/>
        <v>45720</v>
      </c>
      <c r="M19" s="77">
        <f t="shared" si="2"/>
        <v>3</v>
      </c>
      <c r="N19" s="76">
        <f t="shared" si="2"/>
        <v>67.231104819999999</v>
      </c>
      <c r="O19" s="76">
        <f t="shared" si="2"/>
        <v>143.60784538000001</v>
      </c>
      <c r="P19" s="77">
        <f t="shared" si="2"/>
        <v>0</v>
      </c>
      <c r="Q19" s="77">
        <f t="shared" si="2"/>
        <v>0</v>
      </c>
      <c r="R19" s="77">
        <f t="shared" si="2"/>
        <v>0</v>
      </c>
      <c r="S19" s="77">
        <f t="shared" si="2"/>
        <v>0</v>
      </c>
      <c r="T19" s="77">
        <f t="shared" si="2"/>
        <v>7197</v>
      </c>
      <c r="U19" s="77">
        <f t="shared" si="2"/>
        <v>51332</v>
      </c>
      <c r="V19" s="77">
        <f t="shared" si="2"/>
        <v>258</v>
      </c>
      <c r="W19" s="76">
        <f t="shared" si="2"/>
        <v>8.2039054</v>
      </c>
      <c r="X19" s="76">
        <f t="shared" si="2"/>
        <v>265.92868025000001</v>
      </c>
      <c r="Y19" s="77">
        <f t="shared" si="2"/>
        <v>0</v>
      </c>
      <c r="Z19" s="77">
        <f t="shared" si="2"/>
        <v>0</v>
      </c>
      <c r="AA19" s="77">
        <f t="shared" si="2"/>
        <v>0</v>
      </c>
      <c r="AB19" s="77">
        <f t="shared" si="2"/>
        <v>0</v>
      </c>
      <c r="AC19" s="77">
        <f t="shared" si="2"/>
        <v>15714</v>
      </c>
      <c r="AD19" s="77">
        <f t="shared" si="2"/>
        <v>51398</v>
      </c>
      <c r="AE19" s="77">
        <f t="shared" si="2"/>
        <v>256</v>
      </c>
      <c r="AF19" s="76">
        <f t="shared" si="2"/>
        <v>8.7034236099999998</v>
      </c>
      <c r="AG19" s="76">
        <f t="shared" si="2"/>
        <v>369.08376133999991</v>
      </c>
      <c r="AH19" s="77">
        <f t="shared" si="2"/>
        <v>0</v>
      </c>
      <c r="AI19" s="77">
        <f t="shared" si="2"/>
        <v>0</v>
      </c>
      <c r="AJ19" s="77">
        <f t="shared" ref="AJ19:BO19" si="3">SUM(AJ20,AJ26,AJ33,AJ44,AJ45)</f>
        <v>0</v>
      </c>
      <c r="AK19" s="77">
        <f t="shared" si="3"/>
        <v>0</v>
      </c>
      <c r="AL19" s="77">
        <f t="shared" si="3"/>
        <v>24105</v>
      </c>
      <c r="AM19" s="77">
        <f t="shared" si="3"/>
        <v>51381</v>
      </c>
      <c r="AN19" s="77">
        <f t="shared" si="3"/>
        <v>257</v>
      </c>
      <c r="AO19" s="76">
        <f t="shared" si="3"/>
        <v>3.3841753599999995</v>
      </c>
      <c r="AP19" s="76">
        <f t="shared" si="3"/>
        <v>484.16245910000004</v>
      </c>
      <c r="AQ19" s="77">
        <f t="shared" si="3"/>
        <v>0</v>
      </c>
      <c r="AR19" s="77">
        <f t="shared" si="3"/>
        <v>0</v>
      </c>
      <c r="AS19" s="77">
        <f t="shared" si="3"/>
        <v>0</v>
      </c>
      <c r="AT19" s="77">
        <f t="shared" si="3"/>
        <v>0</v>
      </c>
      <c r="AU19" s="77">
        <f t="shared" si="3"/>
        <v>32123</v>
      </c>
      <c r="AV19" s="77">
        <f t="shared" si="3"/>
        <v>51306</v>
      </c>
      <c r="AW19" s="77">
        <f t="shared" si="3"/>
        <v>7</v>
      </c>
      <c r="AX19" s="76">
        <f t="shared" si="3"/>
        <v>3.5202406699999997</v>
      </c>
      <c r="AY19" s="76">
        <f t="shared" si="3"/>
        <v>448.98542880000002</v>
      </c>
      <c r="AZ19" s="77">
        <f t="shared" si="3"/>
        <v>0</v>
      </c>
      <c r="BA19" s="77">
        <f t="shared" si="3"/>
        <v>0</v>
      </c>
      <c r="BB19" s="77">
        <f t="shared" si="3"/>
        <v>0</v>
      </c>
      <c r="BC19" s="77">
        <f t="shared" si="3"/>
        <v>0</v>
      </c>
      <c r="BD19" s="77">
        <f t="shared" si="3"/>
        <v>27658</v>
      </c>
      <c r="BE19" s="77">
        <f t="shared" si="3"/>
        <v>51224</v>
      </c>
      <c r="BF19" s="77">
        <f t="shared" si="3"/>
        <v>7</v>
      </c>
      <c r="BG19" s="76">
        <f t="shared" si="3"/>
        <v>94.090849859999977</v>
      </c>
      <c r="BH19" s="76">
        <f t="shared" si="3"/>
        <v>1919.5751252</v>
      </c>
      <c r="BI19" s="77">
        <f t="shared" si="3"/>
        <v>0</v>
      </c>
      <c r="BJ19" s="77">
        <f t="shared" si="3"/>
        <v>0</v>
      </c>
      <c r="BK19" s="77">
        <f t="shared" si="3"/>
        <v>0</v>
      </c>
      <c r="BL19" s="77">
        <f t="shared" si="3"/>
        <v>0</v>
      </c>
      <c r="BM19" s="77">
        <f t="shared" si="3"/>
        <v>121642</v>
      </c>
      <c r="BN19" s="77">
        <f t="shared" si="3"/>
        <v>302361</v>
      </c>
      <c r="BO19" s="77">
        <f t="shared" si="3"/>
        <v>788</v>
      </c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</row>
    <row r="20" spans="1:79" x14ac:dyDescent="0.25">
      <c r="A20" s="65" t="s">
        <v>247</v>
      </c>
      <c r="B20" s="69" t="s">
        <v>248</v>
      </c>
      <c r="C20" s="67" t="s">
        <v>243</v>
      </c>
      <c r="D20" s="76">
        <f t="shared" ref="D20:BF20" si="4">SUM(D21,D24,D25)</f>
        <v>0</v>
      </c>
      <c r="E20" s="76">
        <f t="shared" si="4"/>
        <v>0</v>
      </c>
      <c r="F20" s="76">
        <f t="shared" si="4"/>
        <v>0</v>
      </c>
      <c r="G20" s="77">
        <f t="shared" si="4"/>
        <v>0</v>
      </c>
      <c r="H20" s="77">
        <f t="shared" si="4"/>
        <v>0</v>
      </c>
      <c r="I20" s="77">
        <f t="shared" si="4"/>
        <v>0</v>
      </c>
      <c r="J20" s="77">
        <f t="shared" si="4"/>
        <v>0</v>
      </c>
      <c r="K20" s="77">
        <f t="shared" si="4"/>
        <v>0</v>
      </c>
      <c r="L20" s="77">
        <f t="shared" si="4"/>
        <v>0</v>
      </c>
      <c r="M20" s="77">
        <f t="shared" si="4"/>
        <v>0</v>
      </c>
      <c r="N20" s="76">
        <f t="shared" si="4"/>
        <v>0</v>
      </c>
      <c r="O20" s="76">
        <f t="shared" si="4"/>
        <v>0</v>
      </c>
      <c r="P20" s="77">
        <f t="shared" si="4"/>
        <v>0</v>
      </c>
      <c r="Q20" s="77">
        <f t="shared" si="4"/>
        <v>0</v>
      </c>
      <c r="R20" s="77">
        <f t="shared" si="4"/>
        <v>0</v>
      </c>
      <c r="S20" s="77">
        <f t="shared" si="4"/>
        <v>0</v>
      </c>
      <c r="T20" s="77">
        <f t="shared" si="4"/>
        <v>0</v>
      </c>
      <c r="U20" s="77">
        <f t="shared" si="4"/>
        <v>0</v>
      </c>
      <c r="V20" s="77">
        <f t="shared" si="4"/>
        <v>0</v>
      </c>
      <c r="W20" s="76">
        <f t="shared" si="4"/>
        <v>0</v>
      </c>
      <c r="X20" s="76">
        <f t="shared" si="4"/>
        <v>0</v>
      </c>
      <c r="Y20" s="77">
        <f t="shared" si="4"/>
        <v>0</v>
      </c>
      <c r="Z20" s="77">
        <f t="shared" si="4"/>
        <v>0</v>
      </c>
      <c r="AA20" s="77">
        <f t="shared" si="4"/>
        <v>0</v>
      </c>
      <c r="AB20" s="77">
        <f t="shared" si="4"/>
        <v>0</v>
      </c>
      <c r="AC20" s="77">
        <f t="shared" si="4"/>
        <v>0</v>
      </c>
      <c r="AD20" s="77">
        <f t="shared" si="4"/>
        <v>0</v>
      </c>
      <c r="AE20" s="77">
        <f t="shared" si="4"/>
        <v>0</v>
      </c>
      <c r="AF20" s="76">
        <f t="shared" si="4"/>
        <v>0</v>
      </c>
      <c r="AG20" s="76">
        <f t="shared" si="4"/>
        <v>0</v>
      </c>
      <c r="AH20" s="77">
        <f t="shared" si="4"/>
        <v>0</v>
      </c>
      <c r="AI20" s="77">
        <f t="shared" si="4"/>
        <v>0</v>
      </c>
      <c r="AJ20" s="77">
        <f t="shared" si="4"/>
        <v>0</v>
      </c>
      <c r="AK20" s="77">
        <f t="shared" si="4"/>
        <v>0</v>
      </c>
      <c r="AL20" s="77">
        <f t="shared" si="4"/>
        <v>0</v>
      </c>
      <c r="AM20" s="77">
        <f t="shared" si="4"/>
        <v>0</v>
      </c>
      <c r="AN20" s="77">
        <f t="shared" si="4"/>
        <v>0</v>
      </c>
      <c r="AO20" s="76">
        <f t="shared" si="4"/>
        <v>0</v>
      </c>
      <c r="AP20" s="76">
        <f t="shared" si="4"/>
        <v>0</v>
      </c>
      <c r="AQ20" s="77">
        <f t="shared" si="4"/>
        <v>0</v>
      </c>
      <c r="AR20" s="77">
        <f t="shared" si="4"/>
        <v>0</v>
      </c>
      <c r="AS20" s="77">
        <f t="shared" si="4"/>
        <v>0</v>
      </c>
      <c r="AT20" s="77">
        <f t="shared" si="4"/>
        <v>0</v>
      </c>
      <c r="AU20" s="77">
        <f t="shared" si="4"/>
        <v>0</v>
      </c>
      <c r="AV20" s="77">
        <f t="shared" si="4"/>
        <v>0</v>
      </c>
      <c r="AW20" s="77">
        <f t="shared" si="4"/>
        <v>0</v>
      </c>
      <c r="AX20" s="76">
        <f t="shared" si="4"/>
        <v>0</v>
      </c>
      <c r="AY20" s="76">
        <f t="shared" si="4"/>
        <v>0</v>
      </c>
      <c r="AZ20" s="77">
        <f t="shared" si="4"/>
        <v>0</v>
      </c>
      <c r="BA20" s="77">
        <f t="shared" si="4"/>
        <v>0</v>
      </c>
      <c r="BB20" s="77">
        <f t="shared" si="4"/>
        <v>0</v>
      </c>
      <c r="BC20" s="77">
        <f t="shared" si="4"/>
        <v>0</v>
      </c>
      <c r="BD20" s="77">
        <f t="shared" si="4"/>
        <v>0</v>
      </c>
      <c r="BE20" s="77">
        <f t="shared" si="4"/>
        <v>0</v>
      </c>
      <c r="BF20" s="77">
        <f t="shared" si="4"/>
        <v>0</v>
      </c>
      <c r="BG20" s="76">
        <f t="shared" ref="BG20:BO20" si="5">SUM(BG21,BG24,BG25)</f>
        <v>0</v>
      </c>
      <c r="BH20" s="76">
        <f t="shared" si="5"/>
        <v>0</v>
      </c>
      <c r="BI20" s="77">
        <f t="shared" si="5"/>
        <v>0</v>
      </c>
      <c r="BJ20" s="77">
        <f t="shared" si="5"/>
        <v>0</v>
      </c>
      <c r="BK20" s="77">
        <f t="shared" si="5"/>
        <v>0</v>
      </c>
      <c r="BL20" s="77">
        <f t="shared" si="5"/>
        <v>0</v>
      </c>
      <c r="BM20" s="77">
        <f t="shared" si="5"/>
        <v>0</v>
      </c>
      <c r="BN20" s="77">
        <f t="shared" si="5"/>
        <v>0</v>
      </c>
      <c r="BO20" s="77">
        <f t="shared" si="5"/>
        <v>0</v>
      </c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</row>
    <row r="21" spans="1:79" x14ac:dyDescent="0.25">
      <c r="A21" s="65" t="s">
        <v>249</v>
      </c>
      <c r="B21" s="70" t="s">
        <v>250</v>
      </c>
      <c r="C21" s="67" t="s">
        <v>243</v>
      </c>
      <c r="D21" s="76">
        <f t="shared" ref="D21:BF21" si="6">SUM(D22:D23)</f>
        <v>0</v>
      </c>
      <c r="E21" s="76">
        <f t="shared" si="6"/>
        <v>0</v>
      </c>
      <c r="F21" s="76">
        <f t="shared" si="6"/>
        <v>0</v>
      </c>
      <c r="G21" s="77">
        <f t="shared" si="6"/>
        <v>0</v>
      </c>
      <c r="H21" s="77">
        <f t="shared" si="6"/>
        <v>0</v>
      </c>
      <c r="I21" s="77">
        <f t="shared" si="6"/>
        <v>0</v>
      </c>
      <c r="J21" s="77">
        <f t="shared" si="6"/>
        <v>0</v>
      </c>
      <c r="K21" s="77">
        <f t="shared" si="6"/>
        <v>0</v>
      </c>
      <c r="L21" s="77">
        <f t="shared" si="6"/>
        <v>0</v>
      </c>
      <c r="M21" s="77">
        <f t="shared" si="6"/>
        <v>0</v>
      </c>
      <c r="N21" s="76">
        <f t="shared" si="6"/>
        <v>0</v>
      </c>
      <c r="O21" s="76">
        <f t="shared" si="6"/>
        <v>0</v>
      </c>
      <c r="P21" s="77">
        <f t="shared" si="6"/>
        <v>0</v>
      </c>
      <c r="Q21" s="77">
        <f t="shared" si="6"/>
        <v>0</v>
      </c>
      <c r="R21" s="77">
        <f t="shared" si="6"/>
        <v>0</v>
      </c>
      <c r="S21" s="77">
        <f t="shared" si="6"/>
        <v>0</v>
      </c>
      <c r="T21" s="77">
        <f t="shared" si="6"/>
        <v>0</v>
      </c>
      <c r="U21" s="77">
        <f t="shared" si="6"/>
        <v>0</v>
      </c>
      <c r="V21" s="77">
        <f t="shared" si="6"/>
        <v>0</v>
      </c>
      <c r="W21" s="76">
        <f t="shared" si="6"/>
        <v>0</v>
      </c>
      <c r="X21" s="76">
        <f t="shared" si="6"/>
        <v>0</v>
      </c>
      <c r="Y21" s="77">
        <f t="shared" si="6"/>
        <v>0</v>
      </c>
      <c r="Z21" s="77">
        <f t="shared" si="6"/>
        <v>0</v>
      </c>
      <c r="AA21" s="77">
        <f t="shared" si="6"/>
        <v>0</v>
      </c>
      <c r="AB21" s="77">
        <f t="shared" si="6"/>
        <v>0</v>
      </c>
      <c r="AC21" s="77">
        <f t="shared" si="6"/>
        <v>0</v>
      </c>
      <c r="AD21" s="77">
        <f t="shared" si="6"/>
        <v>0</v>
      </c>
      <c r="AE21" s="77">
        <f t="shared" si="6"/>
        <v>0</v>
      </c>
      <c r="AF21" s="76">
        <f t="shared" si="6"/>
        <v>0</v>
      </c>
      <c r="AG21" s="76">
        <f t="shared" si="6"/>
        <v>0</v>
      </c>
      <c r="AH21" s="77">
        <f t="shared" si="6"/>
        <v>0</v>
      </c>
      <c r="AI21" s="77">
        <f t="shared" si="6"/>
        <v>0</v>
      </c>
      <c r="AJ21" s="77">
        <f t="shared" si="6"/>
        <v>0</v>
      </c>
      <c r="AK21" s="77">
        <f t="shared" si="6"/>
        <v>0</v>
      </c>
      <c r="AL21" s="77">
        <f t="shared" si="6"/>
        <v>0</v>
      </c>
      <c r="AM21" s="77">
        <f t="shared" si="6"/>
        <v>0</v>
      </c>
      <c r="AN21" s="77">
        <f t="shared" si="6"/>
        <v>0</v>
      </c>
      <c r="AO21" s="76">
        <f t="shared" si="6"/>
        <v>0</v>
      </c>
      <c r="AP21" s="76">
        <f t="shared" si="6"/>
        <v>0</v>
      </c>
      <c r="AQ21" s="77">
        <f t="shared" si="6"/>
        <v>0</v>
      </c>
      <c r="AR21" s="77">
        <f t="shared" si="6"/>
        <v>0</v>
      </c>
      <c r="AS21" s="77">
        <f t="shared" si="6"/>
        <v>0</v>
      </c>
      <c r="AT21" s="77">
        <f t="shared" si="6"/>
        <v>0</v>
      </c>
      <c r="AU21" s="77">
        <f t="shared" si="6"/>
        <v>0</v>
      </c>
      <c r="AV21" s="77">
        <f t="shared" si="6"/>
        <v>0</v>
      </c>
      <c r="AW21" s="77">
        <f t="shared" si="6"/>
        <v>0</v>
      </c>
      <c r="AX21" s="76">
        <f t="shared" si="6"/>
        <v>0</v>
      </c>
      <c r="AY21" s="76">
        <f t="shared" si="6"/>
        <v>0</v>
      </c>
      <c r="AZ21" s="77">
        <f t="shared" si="6"/>
        <v>0</v>
      </c>
      <c r="BA21" s="77">
        <f t="shared" si="6"/>
        <v>0</v>
      </c>
      <c r="BB21" s="77">
        <f t="shared" si="6"/>
        <v>0</v>
      </c>
      <c r="BC21" s="77">
        <f t="shared" si="6"/>
        <v>0</v>
      </c>
      <c r="BD21" s="77">
        <f t="shared" si="6"/>
        <v>0</v>
      </c>
      <c r="BE21" s="77">
        <f t="shared" si="6"/>
        <v>0</v>
      </c>
      <c r="BF21" s="77">
        <f t="shared" si="6"/>
        <v>0</v>
      </c>
      <c r="BG21" s="76">
        <f t="shared" ref="BG21:BO21" si="7">SUM(BG22:BG23)</f>
        <v>0</v>
      </c>
      <c r="BH21" s="76">
        <f t="shared" si="7"/>
        <v>0</v>
      </c>
      <c r="BI21" s="77">
        <f t="shared" si="7"/>
        <v>0</v>
      </c>
      <c r="BJ21" s="77">
        <f t="shared" si="7"/>
        <v>0</v>
      </c>
      <c r="BK21" s="77">
        <f t="shared" si="7"/>
        <v>0</v>
      </c>
      <c r="BL21" s="77">
        <f t="shared" si="7"/>
        <v>0</v>
      </c>
      <c r="BM21" s="77">
        <f t="shared" si="7"/>
        <v>0</v>
      </c>
      <c r="BN21" s="77">
        <f t="shared" si="7"/>
        <v>0</v>
      </c>
      <c r="BO21" s="77">
        <f t="shared" si="7"/>
        <v>0</v>
      </c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</row>
    <row r="22" spans="1:79" x14ac:dyDescent="0.25">
      <c r="A22" s="65" t="s">
        <v>251</v>
      </c>
      <c r="B22" s="71" t="s">
        <v>252</v>
      </c>
      <c r="C22" s="67" t="s">
        <v>243</v>
      </c>
      <c r="D22" s="76" t="s">
        <v>306</v>
      </c>
      <c r="E22" s="76" t="s">
        <v>306</v>
      </c>
      <c r="F22" s="76" t="s">
        <v>306</v>
      </c>
      <c r="G22" s="77" t="s">
        <v>306</v>
      </c>
      <c r="H22" s="77" t="s">
        <v>306</v>
      </c>
      <c r="I22" s="77" t="s">
        <v>306</v>
      </c>
      <c r="J22" s="77" t="s">
        <v>306</v>
      </c>
      <c r="K22" s="77" t="s">
        <v>306</v>
      </c>
      <c r="L22" s="77" t="s">
        <v>306</v>
      </c>
      <c r="M22" s="77" t="s">
        <v>306</v>
      </c>
      <c r="N22" s="76" t="s">
        <v>306</v>
      </c>
      <c r="O22" s="76" t="s">
        <v>306</v>
      </c>
      <c r="P22" s="77" t="s">
        <v>306</v>
      </c>
      <c r="Q22" s="77" t="s">
        <v>306</v>
      </c>
      <c r="R22" s="77" t="s">
        <v>306</v>
      </c>
      <c r="S22" s="77" t="s">
        <v>306</v>
      </c>
      <c r="T22" s="77" t="s">
        <v>306</v>
      </c>
      <c r="U22" s="77" t="s">
        <v>306</v>
      </c>
      <c r="V22" s="77" t="s">
        <v>306</v>
      </c>
      <c r="W22" s="76" t="s">
        <v>306</v>
      </c>
      <c r="X22" s="76" t="s">
        <v>306</v>
      </c>
      <c r="Y22" s="77" t="s">
        <v>306</v>
      </c>
      <c r="Z22" s="77" t="s">
        <v>306</v>
      </c>
      <c r="AA22" s="77" t="s">
        <v>306</v>
      </c>
      <c r="AB22" s="77" t="s">
        <v>306</v>
      </c>
      <c r="AC22" s="77" t="s">
        <v>306</v>
      </c>
      <c r="AD22" s="77" t="s">
        <v>306</v>
      </c>
      <c r="AE22" s="77" t="s">
        <v>306</v>
      </c>
      <c r="AF22" s="76" t="s">
        <v>306</v>
      </c>
      <c r="AG22" s="76" t="s">
        <v>306</v>
      </c>
      <c r="AH22" s="77" t="s">
        <v>306</v>
      </c>
      <c r="AI22" s="77" t="s">
        <v>306</v>
      </c>
      <c r="AJ22" s="77" t="s">
        <v>306</v>
      </c>
      <c r="AK22" s="77" t="s">
        <v>306</v>
      </c>
      <c r="AL22" s="77" t="s">
        <v>306</v>
      </c>
      <c r="AM22" s="77" t="s">
        <v>306</v>
      </c>
      <c r="AN22" s="77" t="s">
        <v>306</v>
      </c>
      <c r="AO22" s="76" t="s">
        <v>306</v>
      </c>
      <c r="AP22" s="76" t="s">
        <v>306</v>
      </c>
      <c r="AQ22" s="77" t="s">
        <v>306</v>
      </c>
      <c r="AR22" s="77" t="s">
        <v>306</v>
      </c>
      <c r="AS22" s="77" t="s">
        <v>306</v>
      </c>
      <c r="AT22" s="77" t="s">
        <v>306</v>
      </c>
      <c r="AU22" s="77" t="s">
        <v>306</v>
      </c>
      <c r="AV22" s="77" t="s">
        <v>306</v>
      </c>
      <c r="AW22" s="77" t="s">
        <v>306</v>
      </c>
      <c r="AX22" s="76" t="s">
        <v>306</v>
      </c>
      <c r="AY22" s="76" t="s">
        <v>306</v>
      </c>
      <c r="AZ22" s="77" t="s">
        <v>306</v>
      </c>
      <c r="BA22" s="77" t="s">
        <v>306</v>
      </c>
      <c r="BB22" s="77" t="s">
        <v>306</v>
      </c>
      <c r="BC22" s="77" t="s">
        <v>306</v>
      </c>
      <c r="BD22" s="77" t="s">
        <v>306</v>
      </c>
      <c r="BE22" s="77" t="s">
        <v>306</v>
      </c>
      <c r="BF22" s="77" t="s">
        <v>306</v>
      </c>
      <c r="BG22" s="76" t="s">
        <v>306</v>
      </c>
      <c r="BH22" s="76" t="s">
        <v>306</v>
      </c>
      <c r="BI22" s="77" t="s">
        <v>306</v>
      </c>
      <c r="BJ22" s="77" t="s">
        <v>306</v>
      </c>
      <c r="BK22" s="77" t="s">
        <v>306</v>
      </c>
      <c r="BL22" s="77" t="s">
        <v>306</v>
      </c>
      <c r="BM22" s="77" t="s">
        <v>306</v>
      </c>
      <c r="BN22" s="77" t="s">
        <v>306</v>
      </c>
      <c r="BO22" s="77" t="s">
        <v>306</v>
      </c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</row>
    <row r="23" spans="1:79" x14ac:dyDescent="0.25">
      <c r="A23" s="65" t="s">
        <v>253</v>
      </c>
      <c r="B23" s="71" t="s">
        <v>254</v>
      </c>
      <c r="C23" s="67" t="s">
        <v>243</v>
      </c>
      <c r="D23" s="76" t="s">
        <v>306</v>
      </c>
      <c r="E23" s="76" t="s">
        <v>306</v>
      </c>
      <c r="F23" s="76" t="s">
        <v>306</v>
      </c>
      <c r="G23" s="77" t="s">
        <v>306</v>
      </c>
      <c r="H23" s="77" t="s">
        <v>306</v>
      </c>
      <c r="I23" s="77" t="s">
        <v>306</v>
      </c>
      <c r="J23" s="77" t="s">
        <v>306</v>
      </c>
      <c r="K23" s="77" t="s">
        <v>306</v>
      </c>
      <c r="L23" s="77" t="s">
        <v>306</v>
      </c>
      <c r="M23" s="77" t="s">
        <v>306</v>
      </c>
      <c r="N23" s="76" t="s">
        <v>306</v>
      </c>
      <c r="O23" s="76" t="s">
        <v>306</v>
      </c>
      <c r="P23" s="77" t="s">
        <v>306</v>
      </c>
      <c r="Q23" s="77" t="s">
        <v>306</v>
      </c>
      <c r="R23" s="77" t="s">
        <v>306</v>
      </c>
      <c r="S23" s="77" t="s">
        <v>306</v>
      </c>
      <c r="T23" s="77" t="s">
        <v>306</v>
      </c>
      <c r="U23" s="77" t="s">
        <v>306</v>
      </c>
      <c r="V23" s="77" t="s">
        <v>306</v>
      </c>
      <c r="W23" s="76" t="s">
        <v>306</v>
      </c>
      <c r="X23" s="76" t="s">
        <v>306</v>
      </c>
      <c r="Y23" s="77" t="s">
        <v>306</v>
      </c>
      <c r="Z23" s="77" t="s">
        <v>306</v>
      </c>
      <c r="AA23" s="77" t="s">
        <v>306</v>
      </c>
      <c r="AB23" s="77" t="s">
        <v>306</v>
      </c>
      <c r="AC23" s="77" t="s">
        <v>306</v>
      </c>
      <c r="AD23" s="77" t="s">
        <v>306</v>
      </c>
      <c r="AE23" s="77" t="s">
        <v>306</v>
      </c>
      <c r="AF23" s="76" t="s">
        <v>306</v>
      </c>
      <c r="AG23" s="76" t="s">
        <v>306</v>
      </c>
      <c r="AH23" s="77" t="s">
        <v>306</v>
      </c>
      <c r="AI23" s="77" t="s">
        <v>306</v>
      </c>
      <c r="AJ23" s="77" t="s">
        <v>306</v>
      </c>
      <c r="AK23" s="77" t="s">
        <v>306</v>
      </c>
      <c r="AL23" s="77" t="s">
        <v>306</v>
      </c>
      <c r="AM23" s="77" t="s">
        <v>306</v>
      </c>
      <c r="AN23" s="77" t="s">
        <v>306</v>
      </c>
      <c r="AO23" s="76" t="s">
        <v>306</v>
      </c>
      <c r="AP23" s="76" t="s">
        <v>306</v>
      </c>
      <c r="AQ23" s="77" t="s">
        <v>306</v>
      </c>
      <c r="AR23" s="77" t="s">
        <v>306</v>
      </c>
      <c r="AS23" s="77" t="s">
        <v>306</v>
      </c>
      <c r="AT23" s="77" t="s">
        <v>306</v>
      </c>
      <c r="AU23" s="77" t="s">
        <v>306</v>
      </c>
      <c r="AV23" s="77" t="s">
        <v>306</v>
      </c>
      <c r="AW23" s="77" t="s">
        <v>306</v>
      </c>
      <c r="AX23" s="76" t="s">
        <v>306</v>
      </c>
      <c r="AY23" s="76" t="s">
        <v>306</v>
      </c>
      <c r="AZ23" s="77" t="s">
        <v>306</v>
      </c>
      <c r="BA23" s="77" t="s">
        <v>306</v>
      </c>
      <c r="BB23" s="77" t="s">
        <v>306</v>
      </c>
      <c r="BC23" s="77" t="s">
        <v>306</v>
      </c>
      <c r="BD23" s="77" t="s">
        <v>306</v>
      </c>
      <c r="BE23" s="77" t="s">
        <v>306</v>
      </c>
      <c r="BF23" s="77" t="s">
        <v>306</v>
      </c>
      <c r="BG23" s="76" t="s">
        <v>306</v>
      </c>
      <c r="BH23" s="76" t="s">
        <v>306</v>
      </c>
      <c r="BI23" s="77" t="s">
        <v>306</v>
      </c>
      <c r="BJ23" s="77" t="s">
        <v>306</v>
      </c>
      <c r="BK23" s="77" t="s">
        <v>306</v>
      </c>
      <c r="BL23" s="77" t="s">
        <v>306</v>
      </c>
      <c r="BM23" s="77" t="s">
        <v>306</v>
      </c>
      <c r="BN23" s="77" t="s">
        <v>306</v>
      </c>
      <c r="BO23" s="77" t="s">
        <v>306</v>
      </c>
    </row>
    <row r="24" spans="1:79" x14ac:dyDescent="0.25">
      <c r="A24" s="65" t="s">
        <v>255</v>
      </c>
      <c r="B24" s="70" t="s">
        <v>256</v>
      </c>
      <c r="C24" s="67" t="s">
        <v>243</v>
      </c>
      <c r="D24" s="76" t="s">
        <v>306</v>
      </c>
      <c r="E24" s="76" t="s">
        <v>306</v>
      </c>
      <c r="F24" s="76" t="s">
        <v>306</v>
      </c>
      <c r="G24" s="77" t="s">
        <v>306</v>
      </c>
      <c r="H24" s="77" t="s">
        <v>306</v>
      </c>
      <c r="I24" s="77" t="s">
        <v>306</v>
      </c>
      <c r="J24" s="77" t="s">
        <v>306</v>
      </c>
      <c r="K24" s="77" t="s">
        <v>306</v>
      </c>
      <c r="L24" s="77" t="s">
        <v>306</v>
      </c>
      <c r="M24" s="77" t="s">
        <v>306</v>
      </c>
      <c r="N24" s="76" t="s">
        <v>306</v>
      </c>
      <c r="O24" s="76" t="s">
        <v>306</v>
      </c>
      <c r="P24" s="77" t="s">
        <v>306</v>
      </c>
      <c r="Q24" s="77" t="s">
        <v>306</v>
      </c>
      <c r="R24" s="77" t="s">
        <v>306</v>
      </c>
      <c r="S24" s="77" t="s">
        <v>306</v>
      </c>
      <c r="T24" s="77" t="s">
        <v>306</v>
      </c>
      <c r="U24" s="77" t="s">
        <v>306</v>
      </c>
      <c r="V24" s="77" t="s">
        <v>306</v>
      </c>
      <c r="W24" s="76" t="s">
        <v>306</v>
      </c>
      <c r="X24" s="76" t="s">
        <v>306</v>
      </c>
      <c r="Y24" s="77" t="s">
        <v>306</v>
      </c>
      <c r="Z24" s="77" t="s">
        <v>306</v>
      </c>
      <c r="AA24" s="77" t="s">
        <v>306</v>
      </c>
      <c r="AB24" s="77" t="s">
        <v>306</v>
      </c>
      <c r="AC24" s="77" t="s">
        <v>306</v>
      </c>
      <c r="AD24" s="77" t="s">
        <v>306</v>
      </c>
      <c r="AE24" s="77" t="s">
        <v>306</v>
      </c>
      <c r="AF24" s="76" t="s">
        <v>306</v>
      </c>
      <c r="AG24" s="76" t="s">
        <v>306</v>
      </c>
      <c r="AH24" s="77" t="s">
        <v>306</v>
      </c>
      <c r="AI24" s="77" t="s">
        <v>306</v>
      </c>
      <c r="AJ24" s="77" t="s">
        <v>306</v>
      </c>
      <c r="AK24" s="77" t="s">
        <v>306</v>
      </c>
      <c r="AL24" s="77" t="s">
        <v>306</v>
      </c>
      <c r="AM24" s="77" t="s">
        <v>306</v>
      </c>
      <c r="AN24" s="77" t="s">
        <v>306</v>
      </c>
      <c r="AO24" s="76" t="s">
        <v>306</v>
      </c>
      <c r="AP24" s="76" t="s">
        <v>306</v>
      </c>
      <c r="AQ24" s="77" t="s">
        <v>306</v>
      </c>
      <c r="AR24" s="77" t="s">
        <v>306</v>
      </c>
      <c r="AS24" s="77" t="s">
        <v>306</v>
      </c>
      <c r="AT24" s="77" t="s">
        <v>306</v>
      </c>
      <c r="AU24" s="77" t="s">
        <v>306</v>
      </c>
      <c r="AV24" s="77" t="s">
        <v>306</v>
      </c>
      <c r="AW24" s="77" t="s">
        <v>306</v>
      </c>
      <c r="AX24" s="76" t="s">
        <v>306</v>
      </c>
      <c r="AY24" s="76" t="s">
        <v>306</v>
      </c>
      <c r="AZ24" s="77" t="s">
        <v>306</v>
      </c>
      <c r="BA24" s="77" t="s">
        <v>306</v>
      </c>
      <c r="BB24" s="77" t="s">
        <v>306</v>
      </c>
      <c r="BC24" s="77" t="s">
        <v>306</v>
      </c>
      <c r="BD24" s="77" t="s">
        <v>306</v>
      </c>
      <c r="BE24" s="77" t="s">
        <v>306</v>
      </c>
      <c r="BF24" s="77" t="s">
        <v>306</v>
      </c>
      <c r="BG24" s="76" t="s">
        <v>306</v>
      </c>
      <c r="BH24" s="76" t="s">
        <v>306</v>
      </c>
      <c r="BI24" s="77" t="s">
        <v>306</v>
      </c>
      <c r="BJ24" s="77" t="s">
        <v>306</v>
      </c>
      <c r="BK24" s="77" t="s">
        <v>306</v>
      </c>
      <c r="BL24" s="77" t="s">
        <v>306</v>
      </c>
      <c r="BM24" s="77" t="s">
        <v>306</v>
      </c>
      <c r="BN24" s="77" t="s">
        <v>306</v>
      </c>
      <c r="BO24" s="77" t="s">
        <v>306</v>
      </c>
    </row>
    <row r="25" spans="1:79" x14ac:dyDescent="0.25">
      <c r="A25" s="65" t="s">
        <v>257</v>
      </c>
      <c r="B25" s="70" t="s">
        <v>258</v>
      </c>
      <c r="C25" s="67" t="s">
        <v>243</v>
      </c>
      <c r="D25" s="76" t="s">
        <v>306</v>
      </c>
      <c r="E25" s="76" t="s">
        <v>306</v>
      </c>
      <c r="F25" s="76" t="s">
        <v>306</v>
      </c>
      <c r="G25" s="77" t="s">
        <v>306</v>
      </c>
      <c r="H25" s="77" t="s">
        <v>306</v>
      </c>
      <c r="I25" s="77" t="s">
        <v>306</v>
      </c>
      <c r="J25" s="77" t="s">
        <v>306</v>
      </c>
      <c r="K25" s="77" t="s">
        <v>306</v>
      </c>
      <c r="L25" s="77" t="s">
        <v>306</v>
      </c>
      <c r="M25" s="77" t="s">
        <v>306</v>
      </c>
      <c r="N25" s="76" t="s">
        <v>306</v>
      </c>
      <c r="O25" s="76" t="s">
        <v>306</v>
      </c>
      <c r="P25" s="77" t="s">
        <v>306</v>
      </c>
      <c r="Q25" s="77" t="s">
        <v>306</v>
      </c>
      <c r="R25" s="77" t="s">
        <v>306</v>
      </c>
      <c r="S25" s="77" t="s">
        <v>306</v>
      </c>
      <c r="T25" s="77" t="s">
        <v>306</v>
      </c>
      <c r="U25" s="77" t="s">
        <v>306</v>
      </c>
      <c r="V25" s="77" t="s">
        <v>306</v>
      </c>
      <c r="W25" s="76" t="s">
        <v>306</v>
      </c>
      <c r="X25" s="76" t="s">
        <v>306</v>
      </c>
      <c r="Y25" s="77" t="s">
        <v>306</v>
      </c>
      <c r="Z25" s="77" t="s">
        <v>306</v>
      </c>
      <c r="AA25" s="77" t="s">
        <v>306</v>
      </c>
      <c r="AB25" s="77" t="s">
        <v>306</v>
      </c>
      <c r="AC25" s="77" t="s">
        <v>306</v>
      </c>
      <c r="AD25" s="77" t="s">
        <v>306</v>
      </c>
      <c r="AE25" s="77" t="s">
        <v>306</v>
      </c>
      <c r="AF25" s="76" t="s">
        <v>306</v>
      </c>
      <c r="AG25" s="76" t="s">
        <v>306</v>
      </c>
      <c r="AH25" s="77" t="s">
        <v>306</v>
      </c>
      <c r="AI25" s="77" t="s">
        <v>306</v>
      </c>
      <c r="AJ25" s="77" t="s">
        <v>306</v>
      </c>
      <c r="AK25" s="77" t="s">
        <v>306</v>
      </c>
      <c r="AL25" s="77" t="s">
        <v>306</v>
      </c>
      <c r="AM25" s="77" t="s">
        <v>306</v>
      </c>
      <c r="AN25" s="77" t="s">
        <v>306</v>
      </c>
      <c r="AO25" s="76" t="s">
        <v>306</v>
      </c>
      <c r="AP25" s="76" t="s">
        <v>306</v>
      </c>
      <c r="AQ25" s="77" t="s">
        <v>306</v>
      </c>
      <c r="AR25" s="77" t="s">
        <v>306</v>
      </c>
      <c r="AS25" s="77" t="s">
        <v>306</v>
      </c>
      <c r="AT25" s="77" t="s">
        <v>306</v>
      </c>
      <c r="AU25" s="77" t="s">
        <v>306</v>
      </c>
      <c r="AV25" s="77" t="s">
        <v>306</v>
      </c>
      <c r="AW25" s="77" t="s">
        <v>306</v>
      </c>
      <c r="AX25" s="76" t="s">
        <v>306</v>
      </c>
      <c r="AY25" s="76" t="s">
        <v>306</v>
      </c>
      <c r="AZ25" s="77" t="s">
        <v>306</v>
      </c>
      <c r="BA25" s="77" t="s">
        <v>306</v>
      </c>
      <c r="BB25" s="77" t="s">
        <v>306</v>
      </c>
      <c r="BC25" s="77" t="s">
        <v>306</v>
      </c>
      <c r="BD25" s="77" t="s">
        <v>306</v>
      </c>
      <c r="BE25" s="77" t="s">
        <v>306</v>
      </c>
      <c r="BF25" s="77" t="s">
        <v>306</v>
      </c>
      <c r="BG25" s="76" t="s">
        <v>306</v>
      </c>
      <c r="BH25" s="76" t="s">
        <v>306</v>
      </c>
      <c r="BI25" s="77" t="s">
        <v>306</v>
      </c>
      <c r="BJ25" s="77" t="s">
        <v>306</v>
      </c>
      <c r="BK25" s="77" t="s">
        <v>306</v>
      </c>
      <c r="BL25" s="77" t="s">
        <v>306</v>
      </c>
      <c r="BM25" s="77" t="s">
        <v>306</v>
      </c>
      <c r="BN25" s="77" t="s">
        <v>306</v>
      </c>
      <c r="BO25" s="77" t="s">
        <v>306</v>
      </c>
    </row>
    <row r="26" spans="1:79" x14ac:dyDescent="0.25">
      <c r="A26" s="65" t="s">
        <v>259</v>
      </c>
      <c r="B26" s="69" t="s">
        <v>260</v>
      </c>
      <c r="C26" s="67" t="s">
        <v>243</v>
      </c>
      <c r="D26" s="76">
        <f t="shared" ref="D26:AI26" si="8">SUM(D27,D30,D31,D32)</f>
        <v>0</v>
      </c>
      <c r="E26" s="76">
        <f t="shared" si="8"/>
        <v>0</v>
      </c>
      <c r="F26" s="76">
        <f t="shared" si="8"/>
        <v>0</v>
      </c>
      <c r="G26" s="77">
        <f t="shared" si="8"/>
        <v>0</v>
      </c>
      <c r="H26" s="77">
        <f t="shared" si="8"/>
        <v>0</v>
      </c>
      <c r="I26" s="77">
        <f t="shared" si="8"/>
        <v>0</v>
      </c>
      <c r="J26" s="77">
        <f t="shared" si="8"/>
        <v>0</v>
      </c>
      <c r="K26" s="77">
        <f t="shared" si="8"/>
        <v>0</v>
      </c>
      <c r="L26" s="77">
        <f t="shared" si="8"/>
        <v>0</v>
      </c>
      <c r="M26" s="77">
        <f t="shared" si="8"/>
        <v>0</v>
      </c>
      <c r="N26" s="76">
        <f t="shared" si="8"/>
        <v>0</v>
      </c>
      <c r="O26" s="76">
        <f t="shared" si="8"/>
        <v>0</v>
      </c>
      <c r="P26" s="77">
        <f t="shared" si="8"/>
        <v>0</v>
      </c>
      <c r="Q26" s="77">
        <f t="shared" si="8"/>
        <v>0</v>
      </c>
      <c r="R26" s="77">
        <f t="shared" si="8"/>
        <v>0</v>
      </c>
      <c r="S26" s="77">
        <f t="shared" si="8"/>
        <v>0</v>
      </c>
      <c r="T26" s="77">
        <f t="shared" si="8"/>
        <v>0</v>
      </c>
      <c r="U26" s="77">
        <f t="shared" si="8"/>
        <v>0</v>
      </c>
      <c r="V26" s="77">
        <f t="shared" si="8"/>
        <v>0</v>
      </c>
      <c r="W26" s="76">
        <f t="shared" si="8"/>
        <v>0</v>
      </c>
      <c r="X26" s="76">
        <f t="shared" si="8"/>
        <v>0</v>
      </c>
      <c r="Y26" s="77">
        <f t="shared" si="8"/>
        <v>0</v>
      </c>
      <c r="Z26" s="77">
        <f t="shared" si="8"/>
        <v>0</v>
      </c>
      <c r="AA26" s="77">
        <f t="shared" si="8"/>
        <v>0</v>
      </c>
      <c r="AB26" s="77">
        <f t="shared" si="8"/>
        <v>0</v>
      </c>
      <c r="AC26" s="77">
        <f t="shared" si="8"/>
        <v>0</v>
      </c>
      <c r="AD26" s="77">
        <f t="shared" si="8"/>
        <v>0</v>
      </c>
      <c r="AE26" s="77">
        <f t="shared" si="8"/>
        <v>0</v>
      </c>
      <c r="AF26" s="76">
        <f t="shared" si="8"/>
        <v>0</v>
      </c>
      <c r="AG26" s="76">
        <f t="shared" si="8"/>
        <v>0</v>
      </c>
      <c r="AH26" s="77">
        <f t="shared" si="8"/>
        <v>0</v>
      </c>
      <c r="AI26" s="77">
        <f t="shared" si="8"/>
        <v>0</v>
      </c>
      <c r="AJ26" s="77">
        <f t="shared" ref="AJ26:BO26" si="9">SUM(AJ27,AJ30,AJ31,AJ32)</f>
        <v>0</v>
      </c>
      <c r="AK26" s="77">
        <f t="shared" si="9"/>
        <v>0</v>
      </c>
      <c r="AL26" s="77">
        <f t="shared" si="9"/>
        <v>0</v>
      </c>
      <c r="AM26" s="77">
        <f t="shared" si="9"/>
        <v>0</v>
      </c>
      <c r="AN26" s="77">
        <f t="shared" si="9"/>
        <v>0</v>
      </c>
      <c r="AO26" s="76">
        <f t="shared" si="9"/>
        <v>0</v>
      </c>
      <c r="AP26" s="76">
        <f t="shared" si="9"/>
        <v>0</v>
      </c>
      <c r="AQ26" s="77">
        <f t="shared" si="9"/>
        <v>0</v>
      </c>
      <c r="AR26" s="77">
        <f t="shared" si="9"/>
        <v>0</v>
      </c>
      <c r="AS26" s="77">
        <f t="shared" si="9"/>
        <v>0</v>
      </c>
      <c r="AT26" s="77">
        <f t="shared" si="9"/>
        <v>0</v>
      </c>
      <c r="AU26" s="77">
        <f t="shared" si="9"/>
        <v>0</v>
      </c>
      <c r="AV26" s="77">
        <f t="shared" si="9"/>
        <v>0</v>
      </c>
      <c r="AW26" s="77">
        <f t="shared" si="9"/>
        <v>0</v>
      </c>
      <c r="AX26" s="76">
        <f t="shared" si="9"/>
        <v>0</v>
      </c>
      <c r="AY26" s="76">
        <f t="shared" si="9"/>
        <v>0</v>
      </c>
      <c r="AZ26" s="77">
        <f t="shared" si="9"/>
        <v>0</v>
      </c>
      <c r="BA26" s="77">
        <f t="shared" si="9"/>
        <v>0</v>
      </c>
      <c r="BB26" s="77">
        <f t="shared" si="9"/>
        <v>0</v>
      </c>
      <c r="BC26" s="77">
        <f t="shared" si="9"/>
        <v>0</v>
      </c>
      <c r="BD26" s="77">
        <f t="shared" si="9"/>
        <v>0</v>
      </c>
      <c r="BE26" s="77">
        <f t="shared" si="9"/>
        <v>0</v>
      </c>
      <c r="BF26" s="77">
        <f t="shared" si="9"/>
        <v>0</v>
      </c>
      <c r="BG26" s="76">
        <f t="shared" si="9"/>
        <v>0</v>
      </c>
      <c r="BH26" s="76">
        <f t="shared" si="9"/>
        <v>0</v>
      </c>
      <c r="BI26" s="77">
        <f t="shared" si="9"/>
        <v>0</v>
      </c>
      <c r="BJ26" s="77">
        <f t="shared" si="9"/>
        <v>0</v>
      </c>
      <c r="BK26" s="77">
        <f t="shared" si="9"/>
        <v>0</v>
      </c>
      <c r="BL26" s="77">
        <f t="shared" si="9"/>
        <v>0</v>
      </c>
      <c r="BM26" s="77">
        <f t="shared" si="9"/>
        <v>0</v>
      </c>
      <c r="BN26" s="77">
        <f t="shared" si="9"/>
        <v>0</v>
      </c>
      <c r="BO26" s="77">
        <f t="shared" si="9"/>
        <v>0</v>
      </c>
    </row>
    <row r="27" spans="1:79" x14ac:dyDescent="0.25">
      <c r="A27" s="65" t="s">
        <v>261</v>
      </c>
      <c r="B27" s="70" t="s">
        <v>262</v>
      </c>
      <c r="C27" s="67" t="s">
        <v>243</v>
      </c>
      <c r="D27" s="76">
        <f t="shared" ref="D27:AI27" si="10">SUM(D28,D29)</f>
        <v>0</v>
      </c>
      <c r="E27" s="76">
        <f t="shared" si="10"/>
        <v>0</v>
      </c>
      <c r="F27" s="76">
        <f t="shared" si="10"/>
        <v>0</v>
      </c>
      <c r="G27" s="77">
        <f t="shared" si="10"/>
        <v>0</v>
      </c>
      <c r="H27" s="77">
        <f t="shared" si="10"/>
        <v>0</v>
      </c>
      <c r="I27" s="77">
        <f t="shared" si="10"/>
        <v>0</v>
      </c>
      <c r="J27" s="77">
        <f t="shared" si="10"/>
        <v>0</v>
      </c>
      <c r="K27" s="77">
        <f t="shared" si="10"/>
        <v>0</v>
      </c>
      <c r="L27" s="77">
        <f t="shared" si="10"/>
        <v>0</v>
      </c>
      <c r="M27" s="77">
        <f t="shared" si="10"/>
        <v>0</v>
      </c>
      <c r="N27" s="76">
        <f t="shared" si="10"/>
        <v>0</v>
      </c>
      <c r="O27" s="76">
        <f t="shared" si="10"/>
        <v>0</v>
      </c>
      <c r="P27" s="77">
        <f t="shared" si="10"/>
        <v>0</v>
      </c>
      <c r="Q27" s="77">
        <f t="shared" si="10"/>
        <v>0</v>
      </c>
      <c r="R27" s="77">
        <f t="shared" si="10"/>
        <v>0</v>
      </c>
      <c r="S27" s="77">
        <f t="shared" si="10"/>
        <v>0</v>
      </c>
      <c r="T27" s="77">
        <f t="shared" si="10"/>
        <v>0</v>
      </c>
      <c r="U27" s="77">
        <f t="shared" si="10"/>
        <v>0</v>
      </c>
      <c r="V27" s="77">
        <f t="shared" si="10"/>
        <v>0</v>
      </c>
      <c r="W27" s="76">
        <f t="shared" si="10"/>
        <v>0</v>
      </c>
      <c r="X27" s="76">
        <f t="shared" si="10"/>
        <v>0</v>
      </c>
      <c r="Y27" s="77">
        <f t="shared" si="10"/>
        <v>0</v>
      </c>
      <c r="Z27" s="77">
        <f t="shared" si="10"/>
        <v>0</v>
      </c>
      <c r="AA27" s="77">
        <f t="shared" si="10"/>
        <v>0</v>
      </c>
      <c r="AB27" s="77">
        <f t="shared" si="10"/>
        <v>0</v>
      </c>
      <c r="AC27" s="77">
        <f t="shared" si="10"/>
        <v>0</v>
      </c>
      <c r="AD27" s="77">
        <f t="shared" si="10"/>
        <v>0</v>
      </c>
      <c r="AE27" s="77">
        <f t="shared" si="10"/>
        <v>0</v>
      </c>
      <c r="AF27" s="76">
        <f t="shared" si="10"/>
        <v>0</v>
      </c>
      <c r="AG27" s="76">
        <f t="shared" si="10"/>
        <v>0</v>
      </c>
      <c r="AH27" s="77">
        <f t="shared" si="10"/>
        <v>0</v>
      </c>
      <c r="AI27" s="77">
        <f t="shared" si="10"/>
        <v>0</v>
      </c>
      <c r="AJ27" s="77">
        <f t="shared" ref="AJ27:BO27" si="11">SUM(AJ28,AJ29)</f>
        <v>0</v>
      </c>
      <c r="AK27" s="77">
        <f t="shared" si="11"/>
        <v>0</v>
      </c>
      <c r="AL27" s="77">
        <f t="shared" si="11"/>
        <v>0</v>
      </c>
      <c r="AM27" s="77">
        <f t="shared" si="11"/>
        <v>0</v>
      </c>
      <c r="AN27" s="77">
        <f t="shared" si="11"/>
        <v>0</v>
      </c>
      <c r="AO27" s="76">
        <f t="shared" si="11"/>
        <v>0</v>
      </c>
      <c r="AP27" s="76">
        <f t="shared" si="11"/>
        <v>0</v>
      </c>
      <c r="AQ27" s="77">
        <f t="shared" si="11"/>
        <v>0</v>
      </c>
      <c r="AR27" s="77">
        <f t="shared" si="11"/>
        <v>0</v>
      </c>
      <c r="AS27" s="77">
        <f t="shared" si="11"/>
        <v>0</v>
      </c>
      <c r="AT27" s="77">
        <f t="shared" si="11"/>
        <v>0</v>
      </c>
      <c r="AU27" s="77">
        <f t="shared" si="11"/>
        <v>0</v>
      </c>
      <c r="AV27" s="77">
        <f t="shared" si="11"/>
        <v>0</v>
      </c>
      <c r="AW27" s="77">
        <f t="shared" si="11"/>
        <v>0</v>
      </c>
      <c r="AX27" s="76">
        <f t="shared" si="11"/>
        <v>0</v>
      </c>
      <c r="AY27" s="76">
        <f t="shared" si="11"/>
        <v>0</v>
      </c>
      <c r="AZ27" s="77">
        <f t="shared" si="11"/>
        <v>0</v>
      </c>
      <c r="BA27" s="77">
        <f t="shared" si="11"/>
        <v>0</v>
      </c>
      <c r="BB27" s="77">
        <f t="shared" si="11"/>
        <v>0</v>
      </c>
      <c r="BC27" s="77">
        <f t="shared" si="11"/>
        <v>0</v>
      </c>
      <c r="BD27" s="77">
        <f t="shared" si="11"/>
        <v>0</v>
      </c>
      <c r="BE27" s="77">
        <f t="shared" si="11"/>
        <v>0</v>
      </c>
      <c r="BF27" s="77">
        <f t="shared" si="11"/>
        <v>0</v>
      </c>
      <c r="BG27" s="76">
        <f t="shared" si="11"/>
        <v>0</v>
      </c>
      <c r="BH27" s="76">
        <f t="shared" si="11"/>
        <v>0</v>
      </c>
      <c r="BI27" s="77">
        <f t="shared" si="11"/>
        <v>0</v>
      </c>
      <c r="BJ27" s="77">
        <f t="shared" si="11"/>
        <v>0</v>
      </c>
      <c r="BK27" s="77">
        <f t="shared" si="11"/>
        <v>0</v>
      </c>
      <c r="BL27" s="77">
        <f t="shared" si="11"/>
        <v>0</v>
      </c>
      <c r="BM27" s="77">
        <f t="shared" si="11"/>
        <v>0</v>
      </c>
      <c r="BN27" s="77">
        <f t="shared" si="11"/>
        <v>0</v>
      </c>
      <c r="BO27" s="77">
        <f t="shared" si="11"/>
        <v>0</v>
      </c>
    </row>
    <row r="28" spans="1:79" ht="31.5" x14ac:dyDescent="0.25">
      <c r="A28" s="65" t="s">
        <v>263</v>
      </c>
      <c r="B28" s="71" t="s">
        <v>264</v>
      </c>
      <c r="C28" s="67" t="s">
        <v>243</v>
      </c>
      <c r="D28" s="76" t="s">
        <v>306</v>
      </c>
      <c r="E28" s="76" t="s">
        <v>306</v>
      </c>
      <c r="F28" s="76" t="s">
        <v>306</v>
      </c>
      <c r="G28" s="77" t="s">
        <v>306</v>
      </c>
      <c r="H28" s="77" t="s">
        <v>306</v>
      </c>
      <c r="I28" s="77" t="s">
        <v>306</v>
      </c>
      <c r="J28" s="77" t="s">
        <v>306</v>
      </c>
      <c r="K28" s="77" t="s">
        <v>306</v>
      </c>
      <c r="L28" s="77" t="s">
        <v>306</v>
      </c>
      <c r="M28" s="77" t="s">
        <v>306</v>
      </c>
      <c r="N28" s="76" t="s">
        <v>306</v>
      </c>
      <c r="O28" s="76" t="s">
        <v>306</v>
      </c>
      <c r="P28" s="77" t="s">
        <v>306</v>
      </c>
      <c r="Q28" s="77" t="s">
        <v>306</v>
      </c>
      <c r="R28" s="77" t="s">
        <v>306</v>
      </c>
      <c r="S28" s="77" t="s">
        <v>306</v>
      </c>
      <c r="T28" s="77" t="s">
        <v>306</v>
      </c>
      <c r="U28" s="77" t="s">
        <v>306</v>
      </c>
      <c r="V28" s="77" t="s">
        <v>306</v>
      </c>
      <c r="W28" s="76" t="s">
        <v>306</v>
      </c>
      <c r="X28" s="76" t="s">
        <v>306</v>
      </c>
      <c r="Y28" s="77" t="s">
        <v>306</v>
      </c>
      <c r="Z28" s="77" t="s">
        <v>306</v>
      </c>
      <c r="AA28" s="77" t="s">
        <v>306</v>
      </c>
      <c r="AB28" s="77" t="s">
        <v>306</v>
      </c>
      <c r="AC28" s="77" t="s">
        <v>306</v>
      </c>
      <c r="AD28" s="77" t="s">
        <v>306</v>
      </c>
      <c r="AE28" s="77" t="s">
        <v>306</v>
      </c>
      <c r="AF28" s="76" t="s">
        <v>306</v>
      </c>
      <c r="AG28" s="76" t="s">
        <v>306</v>
      </c>
      <c r="AH28" s="77" t="s">
        <v>306</v>
      </c>
      <c r="AI28" s="77" t="s">
        <v>306</v>
      </c>
      <c r="AJ28" s="77" t="s">
        <v>306</v>
      </c>
      <c r="AK28" s="77" t="s">
        <v>306</v>
      </c>
      <c r="AL28" s="77" t="s">
        <v>306</v>
      </c>
      <c r="AM28" s="77" t="s">
        <v>306</v>
      </c>
      <c r="AN28" s="77" t="s">
        <v>306</v>
      </c>
      <c r="AO28" s="76" t="s">
        <v>306</v>
      </c>
      <c r="AP28" s="76" t="s">
        <v>306</v>
      </c>
      <c r="AQ28" s="77" t="s">
        <v>306</v>
      </c>
      <c r="AR28" s="77" t="s">
        <v>306</v>
      </c>
      <c r="AS28" s="77" t="s">
        <v>306</v>
      </c>
      <c r="AT28" s="77" t="s">
        <v>306</v>
      </c>
      <c r="AU28" s="77" t="s">
        <v>306</v>
      </c>
      <c r="AV28" s="77" t="s">
        <v>306</v>
      </c>
      <c r="AW28" s="77" t="s">
        <v>306</v>
      </c>
      <c r="AX28" s="76" t="s">
        <v>306</v>
      </c>
      <c r="AY28" s="76" t="s">
        <v>306</v>
      </c>
      <c r="AZ28" s="77" t="s">
        <v>306</v>
      </c>
      <c r="BA28" s="77" t="s">
        <v>306</v>
      </c>
      <c r="BB28" s="77" t="s">
        <v>306</v>
      </c>
      <c r="BC28" s="77" t="s">
        <v>306</v>
      </c>
      <c r="BD28" s="77" t="s">
        <v>306</v>
      </c>
      <c r="BE28" s="77" t="s">
        <v>306</v>
      </c>
      <c r="BF28" s="77" t="s">
        <v>306</v>
      </c>
      <c r="BG28" s="76" t="s">
        <v>306</v>
      </c>
      <c r="BH28" s="76" t="s">
        <v>306</v>
      </c>
      <c r="BI28" s="77" t="s">
        <v>306</v>
      </c>
      <c r="BJ28" s="77" t="s">
        <v>306</v>
      </c>
      <c r="BK28" s="77" t="s">
        <v>306</v>
      </c>
      <c r="BL28" s="77" t="s">
        <v>306</v>
      </c>
      <c r="BM28" s="77" t="s">
        <v>306</v>
      </c>
      <c r="BN28" s="77" t="s">
        <v>306</v>
      </c>
      <c r="BO28" s="77" t="s">
        <v>306</v>
      </c>
    </row>
    <row r="29" spans="1:79" x14ac:dyDescent="0.25">
      <c r="A29" s="65" t="s">
        <v>265</v>
      </c>
      <c r="B29" s="71" t="s">
        <v>266</v>
      </c>
      <c r="C29" s="67" t="s">
        <v>243</v>
      </c>
      <c r="D29" s="76" t="s">
        <v>306</v>
      </c>
      <c r="E29" s="76" t="s">
        <v>306</v>
      </c>
      <c r="F29" s="76" t="s">
        <v>306</v>
      </c>
      <c r="G29" s="77" t="s">
        <v>306</v>
      </c>
      <c r="H29" s="77" t="s">
        <v>306</v>
      </c>
      <c r="I29" s="77" t="s">
        <v>306</v>
      </c>
      <c r="J29" s="77" t="s">
        <v>306</v>
      </c>
      <c r="K29" s="77" t="s">
        <v>306</v>
      </c>
      <c r="L29" s="77" t="s">
        <v>306</v>
      </c>
      <c r="M29" s="77" t="s">
        <v>306</v>
      </c>
      <c r="N29" s="76" t="s">
        <v>306</v>
      </c>
      <c r="O29" s="76" t="s">
        <v>306</v>
      </c>
      <c r="P29" s="77" t="s">
        <v>306</v>
      </c>
      <c r="Q29" s="77" t="s">
        <v>306</v>
      </c>
      <c r="R29" s="77" t="s">
        <v>306</v>
      </c>
      <c r="S29" s="77" t="s">
        <v>306</v>
      </c>
      <c r="T29" s="77" t="s">
        <v>306</v>
      </c>
      <c r="U29" s="77" t="s">
        <v>306</v>
      </c>
      <c r="V29" s="77" t="s">
        <v>306</v>
      </c>
      <c r="W29" s="76" t="s">
        <v>306</v>
      </c>
      <c r="X29" s="76" t="s">
        <v>306</v>
      </c>
      <c r="Y29" s="77" t="s">
        <v>306</v>
      </c>
      <c r="Z29" s="77" t="s">
        <v>306</v>
      </c>
      <c r="AA29" s="77" t="s">
        <v>306</v>
      </c>
      <c r="AB29" s="77" t="s">
        <v>306</v>
      </c>
      <c r="AC29" s="77" t="s">
        <v>306</v>
      </c>
      <c r="AD29" s="77" t="s">
        <v>306</v>
      </c>
      <c r="AE29" s="77" t="s">
        <v>306</v>
      </c>
      <c r="AF29" s="76" t="s">
        <v>306</v>
      </c>
      <c r="AG29" s="76" t="s">
        <v>306</v>
      </c>
      <c r="AH29" s="77" t="s">
        <v>306</v>
      </c>
      <c r="AI29" s="77" t="s">
        <v>306</v>
      </c>
      <c r="AJ29" s="77" t="s">
        <v>306</v>
      </c>
      <c r="AK29" s="77" t="s">
        <v>306</v>
      </c>
      <c r="AL29" s="77" t="s">
        <v>306</v>
      </c>
      <c r="AM29" s="77" t="s">
        <v>306</v>
      </c>
      <c r="AN29" s="77" t="s">
        <v>306</v>
      </c>
      <c r="AO29" s="76" t="s">
        <v>306</v>
      </c>
      <c r="AP29" s="76" t="s">
        <v>306</v>
      </c>
      <c r="AQ29" s="77" t="s">
        <v>306</v>
      </c>
      <c r="AR29" s="77" t="s">
        <v>306</v>
      </c>
      <c r="AS29" s="77" t="s">
        <v>306</v>
      </c>
      <c r="AT29" s="77" t="s">
        <v>306</v>
      </c>
      <c r="AU29" s="77" t="s">
        <v>306</v>
      </c>
      <c r="AV29" s="77" t="s">
        <v>306</v>
      </c>
      <c r="AW29" s="77" t="s">
        <v>306</v>
      </c>
      <c r="AX29" s="76" t="s">
        <v>306</v>
      </c>
      <c r="AY29" s="76" t="s">
        <v>306</v>
      </c>
      <c r="AZ29" s="77" t="s">
        <v>306</v>
      </c>
      <c r="BA29" s="77" t="s">
        <v>306</v>
      </c>
      <c r="BB29" s="77" t="s">
        <v>306</v>
      </c>
      <c r="BC29" s="77" t="s">
        <v>306</v>
      </c>
      <c r="BD29" s="77" t="s">
        <v>306</v>
      </c>
      <c r="BE29" s="77" t="s">
        <v>306</v>
      </c>
      <c r="BF29" s="77" t="s">
        <v>306</v>
      </c>
      <c r="BG29" s="76" t="s">
        <v>306</v>
      </c>
      <c r="BH29" s="76" t="s">
        <v>306</v>
      </c>
      <c r="BI29" s="77" t="s">
        <v>306</v>
      </c>
      <c r="BJ29" s="77" t="s">
        <v>306</v>
      </c>
      <c r="BK29" s="77" t="s">
        <v>306</v>
      </c>
      <c r="BL29" s="77" t="s">
        <v>306</v>
      </c>
      <c r="BM29" s="77" t="s">
        <v>306</v>
      </c>
      <c r="BN29" s="77" t="s">
        <v>306</v>
      </c>
      <c r="BO29" s="77" t="s">
        <v>306</v>
      </c>
    </row>
    <row r="30" spans="1:79" ht="31.5" x14ac:dyDescent="0.25">
      <c r="A30" s="65" t="s">
        <v>267</v>
      </c>
      <c r="B30" s="70" t="s">
        <v>268</v>
      </c>
      <c r="C30" s="67" t="s">
        <v>243</v>
      </c>
      <c r="D30" s="76" t="s">
        <v>306</v>
      </c>
      <c r="E30" s="76" t="s">
        <v>306</v>
      </c>
      <c r="F30" s="76" t="s">
        <v>306</v>
      </c>
      <c r="G30" s="77" t="s">
        <v>306</v>
      </c>
      <c r="H30" s="77" t="s">
        <v>306</v>
      </c>
      <c r="I30" s="77" t="s">
        <v>306</v>
      </c>
      <c r="J30" s="77" t="s">
        <v>306</v>
      </c>
      <c r="K30" s="77" t="s">
        <v>306</v>
      </c>
      <c r="L30" s="77" t="s">
        <v>306</v>
      </c>
      <c r="M30" s="77" t="s">
        <v>306</v>
      </c>
      <c r="N30" s="76" t="s">
        <v>306</v>
      </c>
      <c r="O30" s="76" t="s">
        <v>306</v>
      </c>
      <c r="P30" s="77" t="s">
        <v>306</v>
      </c>
      <c r="Q30" s="77" t="s">
        <v>306</v>
      </c>
      <c r="R30" s="77" t="s">
        <v>306</v>
      </c>
      <c r="S30" s="77" t="s">
        <v>306</v>
      </c>
      <c r="T30" s="77" t="s">
        <v>306</v>
      </c>
      <c r="U30" s="77" t="s">
        <v>306</v>
      </c>
      <c r="V30" s="77" t="s">
        <v>306</v>
      </c>
      <c r="W30" s="76" t="s">
        <v>306</v>
      </c>
      <c r="X30" s="76" t="s">
        <v>306</v>
      </c>
      <c r="Y30" s="77" t="s">
        <v>306</v>
      </c>
      <c r="Z30" s="77" t="s">
        <v>306</v>
      </c>
      <c r="AA30" s="77" t="s">
        <v>306</v>
      </c>
      <c r="AB30" s="77" t="s">
        <v>306</v>
      </c>
      <c r="AC30" s="77" t="s">
        <v>306</v>
      </c>
      <c r="AD30" s="77" t="s">
        <v>306</v>
      </c>
      <c r="AE30" s="77" t="s">
        <v>306</v>
      </c>
      <c r="AF30" s="76" t="s">
        <v>306</v>
      </c>
      <c r="AG30" s="76" t="s">
        <v>306</v>
      </c>
      <c r="AH30" s="77" t="s">
        <v>306</v>
      </c>
      <c r="AI30" s="77" t="s">
        <v>306</v>
      </c>
      <c r="AJ30" s="77" t="s">
        <v>306</v>
      </c>
      <c r="AK30" s="77" t="s">
        <v>306</v>
      </c>
      <c r="AL30" s="77" t="s">
        <v>306</v>
      </c>
      <c r="AM30" s="77" t="s">
        <v>306</v>
      </c>
      <c r="AN30" s="77" t="s">
        <v>306</v>
      </c>
      <c r="AO30" s="76" t="s">
        <v>306</v>
      </c>
      <c r="AP30" s="76" t="s">
        <v>306</v>
      </c>
      <c r="AQ30" s="77" t="s">
        <v>306</v>
      </c>
      <c r="AR30" s="77" t="s">
        <v>306</v>
      </c>
      <c r="AS30" s="77" t="s">
        <v>306</v>
      </c>
      <c r="AT30" s="77" t="s">
        <v>306</v>
      </c>
      <c r="AU30" s="77" t="s">
        <v>306</v>
      </c>
      <c r="AV30" s="77" t="s">
        <v>306</v>
      </c>
      <c r="AW30" s="77" t="s">
        <v>306</v>
      </c>
      <c r="AX30" s="76" t="s">
        <v>306</v>
      </c>
      <c r="AY30" s="76" t="s">
        <v>306</v>
      </c>
      <c r="AZ30" s="77" t="s">
        <v>306</v>
      </c>
      <c r="BA30" s="77" t="s">
        <v>306</v>
      </c>
      <c r="BB30" s="77" t="s">
        <v>306</v>
      </c>
      <c r="BC30" s="77" t="s">
        <v>306</v>
      </c>
      <c r="BD30" s="77" t="s">
        <v>306</v>
      </c>
      <c r="BE30" s="77" t="s">
        <v>306</v>
      </c>
      <c r="BF30" s="77" t="s">
        <v>306</v>
      </c>
      <c r="BG30" s="76" t="s">
        <v>306</v>
      </c>
      <c r="BH30" s="76" t="s">
        <v>306</v>
      </c>
      <c r="BI30" s="77" t="s">
        <v>306</v>
      </c>
      <c r="BJ30" s="77" t="s">
        <v>306</v>
      </c>
      <c r="BK30" s="77" t="s">
        <v>306</v>
      </c>
      <c r="BL30" s="77" t="s">
        <v>306</v>
      </c>
      <c r="BM30" s="77" t="s">
        <v>306</v>
      </c>
      <c r="BN30" s="77" t="s">
        <v>306</v>
      </c>
      <c r="BO30" s="77" t="s">
        <v>306</v>
      </c>
    </row>
    <row r="31" spans="1:79" x14ac:dyDescent="0.25">
      <c r="A31" s="65" t="s">
        <v>269</v>
      </c>
      <c r="B31" s="70" t="s">
        <v>270</v>
      </c>
      <c r="C31" s="67" t="s">
        <v>243</v>
      </c>
      <c r="D31" s="76" t="s">
        <v>306</v>
      </c>
      <c r="E31" s="76" t="s">
        <v>306</v>
      </c>
      <c r="F31" s="76" t="s">
        <v>306</v>
      </c>
      <c r="G31" s="77" t="s">
        <v>306</v>
      </c>
      <c r="H31" s="77" t="s">
        <v>306</v>
      </c>
      <c r="I31" s="77" t="s">
        <v>306</v>
      </c>
      <c r="J31" s="77" t="s">
        <v>306</v>
      </c>
      <c r="K31" s="77" t="s">
        <v>306</v>
      </c>
      <c r="L31" s="77" t="s">
        <v>306</v>
      </c>
      <c r="M31" s="77" t="s">
        <v>306</v>
      </c>
      <c r="N31" s="76" t="s">
        <v>306</v>
      </c>
      <c r="O31" s="76" t="s">
        <v>306</v>
      </c>
      <c r="P31" s="77" t="s">
        <v>306</v>
      </c>
      <c r="Q31" s="77" t="s">
        <v>306</v>
      </c>
      <c r="R31" s="77" t="s">
        <v>306</v>
      </c>
      <c r="S31" s="77" t="s">
        <v>306</v>
      </c>
      <c r="T31" s="77" t="s">
        <v>306</v>
      </c>
      <c r="U31" s="77" t="s">
        <v>306</v>
      </c>
      <c r="V31" s="77" t="s">
        <v>306</v>
      </c>
      <c r="W31" s="76" t="s">
        <v>306</v>
      </c>
      <c r="X31" s="76" t="s">
        <v>306</v>
      </c>
      <c r="Y31" s="77" t="s">
        <v>306</v>
      </c>
      <c r="Z31" s="77" t="s">
        <v>306</v>
      </c>
      <c r="AA31" s="77" t="s">
        <v>306</v>
      </c>
      <c r="AB31" s="77" t="s">
        <v>306</v>
      </c>
      <c r="AC31" s="77" t="s">
        <v>306</v>
      </c>
      <c r="AD31" s="77" t="s">
        <v>306</v>
      </c>
      <c r="AE31" s="77" t="s">
        <v>306</v>
      </c>
      <c r="AF31" s="76" t="s">
        <v>306</v>
      </c>
      <c r="AG31" s="76" t="s">
        <v>306</v>
      </c>
      <c r="AH31" s="77" t="s">
        <v>306</v>
      </c>
      <c r="AI31" s="77" t="s">
        <v>306</v>
      </c>
      <c r="AJ31" s="77" t="s">
        <v>306</v>
      </c>
      <c r="AK31" s="77" t="s">
        <v>306</v>
      </c>
      <c r="AL31" s="77" t="s">
        <v>306</v>
      </c>
      <c r="AM31" s="77" t="s">
        <v>306</v>
      </c>
      <c r="AN31" s="77" t="s">
        <v>306</v>
      </c>
      <c r="AO31" s="76" t="s">
        <v>306</v>
      </c>
      <c r="AP31" s="76" t="s">
        <v>306</v>
      </c>
      <c r="AQ31" s="77" t="s">
        <v>306</v>
      </c>
      <c r="AR31" s="77" t="s">
        <v>306</v>
      </c>
      <c r="AS31" s="77" t="s">
        <v>306</v>
      </c>
      <c r="AT31" s="77" t="s">
        <v>306</v>
      </c>
      <c r="AU31" s="77" t="s">
        <v>306</v>
      </c>
      <c r="AV31" s="77" t="s">
        <v>306</v>
      </c>
      <c r="AW31" s="77" t="s">
        <v>306</v>
      </c>
      <c r="AX31" s="76" t="s">
        <v>306</v>
      </c>
      <c r="AY31" s="76" t="s">
        <v>306</v>
      </c>
      <c r="AZ31" s="77" t="s">
        <v>306</v>
      </c>
      <c r="BA31" s="77" t="s">
        <v>306</v>
      </c>
      <c r="BB31" s="77" t="s">
        <v>306</v>
      </c>
      <c r="BC31" s="77" t="s">
        <v>306</v>
      </c>
      <c r="BD31" s="77" t="s">
        <v>306</v>
      </c>
      <c r="BE31" s="77" t="s">
        <v>306</v>
      </c>
      <c r="BF31" s="77" t="s">
        <v>306</v>
      </c>
      <c r="BG31" s="76" t="s">
        <v>306</v>
      </c>
      <c r="BH31" s="76" t="s">
        <v>306</v>
      </c>
      <c r="BI31" s="77" t="s">
        <v>306</v>
      </c>
      <c r="BJ31" s="77" t="s">
        <v>306</v>
      </c>
      <c r="BK31" s="77" t="s">
        <v>306</v>
      </c>
      <c r="BL31" s="77" t="s">
        <v>306</v>
      </c>
      <c r="BM31" s="77" t="s">
        <v>306</v>
      </c>
      <c r="BN31" s="77" t="s">
        <v>306</v>
      </c>
      <c r="BO31" s="77" t="s">
        <v>306</v>
      </c>
    </row>
    <row r="32" spans="1:79" x14ac:dyDescent="0.25">
      <c r="A32" s="65" t="s">
        <v>271</v>
      </c>
      <c r="B32" s="70" t="s">
        <v>272</v>
      </c>
      <c r="C32" s="67" t="s">
        <v>243</v>
      </c>
      <c r="D32" s="76" t="s">
        <v>306</v>
      </c>
      <c r="E32" s="76" t="s">
        <v>306</v>
      </c>
      <c r="F32" s="76" t="s">
        <v>306</v>
      </c>
      <c r="G32" s="77" t="s">
        <v>306</v>
      </c>
      <c r="H32" s="77" t="s">
        <v>306</v>
      </c>
      <c r="I32" s="77" t="s">
        <v>306</v>
      </c>
      <c r="J32" s="77" t="s">
        <v>306</v>
      </c>
      <c r="K32" s="77" t="s">
        <v>306</v>
      </c>
      <c r="L32" s="77" t="s">
        <v>306</v>
      </c>
      <c r="M32" s="77" t="s">
        <v>306</v>
      </c>
      <c r="N32" s="76" t="s">
        <v>306</v>
      </c>
      <c r="O32" s="76" t="s">
        <v>306</v>
      </c>
      <c r="P32" s="77" t="s">
        <v>306</v>
      </c>
      <c r="Q32" s="77" t="s">
        <v>306</v>
      </c>
      <c r="R32" s="77" t="s">
        <v>306</v>
      </c>
      <c r="S32" s="77" t="s">
        <v>306</v>
      </c>
      <c r="T32" s="77" t="s">
        <v>306</v>
      </c>
      <c r="U32" s="77" t="s">
        <v>306</v>
      </c>
      <c r="V32" s="77" t="s">
        <v>306</v>
      </c>
      <c r="W32" s="76" t="s">
        <v>306</v>
      </c>
      <c r="X32" s="76" t="s">
        <v>306</v>
      </c>
      <c r="Y32" s="77" t="s">
        <v>306</v>
      </c>
      <c r="Z32" s="77" t="s">
        <v>306</v>
      </c>
      <c r="AA32" s="77" t="s">
        <v>306</v>
      </c>
      <c r="AB32" s="77" t="s">
        <v>306</v>
      </c>
      <c r="AC32" s="77" t="s">
        <v>306</v>
      </c>
      <c r="AD32" s="77" t="s">
        <v>306</v>
      </c>
      <c r="AE32" s="77" t="s">
        <v>306</v>
      </c>
      <c r="AF32" s="76" t="s">
        <v>306</v>
      </c>
      <c r="AG32" s="76" t="s">
        <v>306</v>
      </c>
      <c r="AH32" s="77" t="s">
        <v>306</v>
      </c>
      <c r="AI32" s="77" t="s">
        <v>306</v>
      </c>
      <c r="AJ32" s="77" t="s">
        <v>306</v>
      </c>
      <c r="AK32" s="77" t="s">
        <v>306</v>
      </c>
      <c r="AL32" s="77" t="s">
        <v>306</v>
      </c>
      <c r="AM32" s="77" t="s">
        <v>306</v>
      </c>
      <c r="AN32" s="77" t="s">
        <v>306</v>
      </c>
      <c r="AO32" s="76" t="s">
        <v>306</v>
      </c>
      <c r="AP32" s="76" t="s">
        <v>306</v>
      </c>
      <c r="AQ32" s="77" t="s">
        <v>306</v>
      </c>
      <c r="AR32" s="77" t="s">
        <v>306</v>
      </c>
      <c r="AS32" s="77" t="s">
        <v>306</v>
      </c>
      <c r="AT32" s="77" t="s">
        <v>306</v>
      </c>
      <c r="AU32" s="77" t="s">
        <v>306</v>
      </c>
      <c r="AV32" s="77" t="s">
        <v>306</v>
      </c>
      <c r="AW32" s="77" t="s">
        <v>306</v>
      </c>
      <c r="AX32" s="76" t="s">
        <v>306</v>
      </c>
      <c r="AY32" s="76" t="s">
        <v>306</v>
      </c>
      <c r="AZ32" s="77" t="s">
        <v>306</v>
      </c>
      <c r="BA32" s="77" t="s">
        <v>306</v>
      </c>
      <c r="BB32" s="77" t="s">
        <v>306</v>
      </c>
      <c r="BC32" s="77" t="s">
        <v>306</v>
      </c>
      <c r="BD32" s="77" t="s">
        <v>306</v>
      </c>
      <c r="BE32" s="77" t="s">
        <v>306</v>
      </c>
      <c r="BF32" s="77" t="s">
        <v>306</v>
      </c>
      <c r="BG32" s="76" t="s">
        <v>306</v>
      </c>
      <c r="BH32" s="76" t="s">
        <v>306</v>
      </c>
      <c r="BI32" s="77" t="s">
        <v>306</v>
      </c>
      <c r="BJ32" s="77" t="s">
        <v>306</v>
      </c>
      <c r="BK32" s="77" t="s">
        <v>306</v>
      </c>
      <c r="BL32" s="77" t="s">
        <v>306</v>
      </c>
      <c r="BM32" s="77" t="s">
        <v>306</v>
      </c>
      <c r="BN32" s="77" t="s">
        <v>306</v>
      </c>
      <c r="BO32" s="77" t="s">
        <v>306</v>
      </c>
    </row>
    <row r="33" spans="1:67" x14ac:dyDescent="0.25">
      <c r="A33" s="65" t="s">
        <v>273</v>
      </c>
      <c r="B33" s="69" t="s">
        <v>274</v>
      </c>
      <c r="C33" s="67" t="s">
        <v>243</v>
      </c>
      <c r="D33" s="76">
        <f t="shared" ref="D33:AI33" si="12">SUM(D34,D35,D36,D40)</f>
        <v>2189.1094878350009</v>
      </c>
      <c r="E33" s="76">
        <f t="shared" si="12"/>
        <v>3.048</v>
      </c>
      <c r="F33" s="76">
        <f t="shared" si="12"/>
        <v>207.80695032999995</v>
      </c>
      <c r="G33" s="77">
        <f t="shared" si="12"/>
        <v>0</v>
      </c>
      <c r="H33" s="77">
        <f t="shared" si="12"/>
        <v>0</v>
      </c>
      <c r="I33" s="77">
        <f t="shared" si="12"/>
        <v>0</v>
      </c>
      <c r="J33" s="77">
        <f t="shared" si="12"/>
        <v>0</v>
      </c>
      <c r="K33" s="77">
        <f t="shared" si="12"/>
        <v>14845</v>
      </c>
      <c r="L33" s="77">
        <f t="shared" si="12"/>
        <v>45720</v>
      </c>
      <c r="M33" s="77">
        <f t="shared" si="12"/>
        <v>3</v>
      </c>
      <c r="N33" s="76">
        <f t="shared" si="12"/>
        <v>67.231104819999999</v>
      </c>
      <c r="O33" s="76">
        <f t="shared" si="12"/>
        <v>143.60784538000001</v>
      </c>
      <c r="P33" s="77">
        <f t="shared" si="12"/>
        <v>0</v>
      </c>
      <c r="Q33" s="77">
        <f t="shared" si="12"/>
        <v>0</v>
      </c>
      <c r="R33" s="77">
        <f t="shared" si="12"/>
        <v>0</v>
      </c>
      <c r="S33" s="77">
        <f t="shared" si="12"/>
        <v>0</v>
      </c>
      <c r="T33" s="77">
        <f t="shared" si="12"/>
        <v>7197</v>
      </c>
      <c r="U33" s="77">
        <f t="shared" si="12"/>
        <v>51332</v>
      </c>
      <c r="V33" s="77">
        <f t="shared" si="12"/>
        <v>258</v>
      </c>
      <c r="W33" s="76">
        <f t="shared" si="12"/>
        <v>8.2039054</v>
      </c>
      <c r="X33" s="76">
        <f t="shared" si="12"/>
        <v>265.92868025000001</v>
      </c>
      <c r="Y33" s="77">
        <f t="shared" si="12"/>
        <v>0</v>
      </c>
      <c r="Z33" s="77">
        <f t="shared" si="12"/>
        <v>0</v>
      </c>
      <c r="AA33" s="77">
        <f t="shared" si="12"/>
        <v>0</v>
      </c>
      <c r="AB33" s="77">
        <f t="shared" si="12"/>
        <v>0</v>
      </c>
      <c r="AC33" s="77">
        <f t="shared" si="12"/>
        <v>15714</v>
      </c>
      <c r="AD33" s="77">
        <f t="shared" si="12"/>
        <v>51398</v>
      </c>
      <c r="AE33" s="77">
        <f t="shared" si="12"/>
        <v>256</v>
      </c>
      <c r="AF33" s="76">
        <f t="shared" si="12"/>
        <v>8.7034236099999998</v>
      </c>
      <c r="AG33" s="76">
        <f t="shared" si="12"/>
        <v>369.08376133999991</v>
      </c>
      <c r="AH33" s="77">
        <f t="shared" si="12"/>
        <v>0</v>
      </c>
      <c r="AI33" s="77">
        <f t="shared" si="12"/>
        <v>0</v>
      </c>
      <c r="AJ33" s="77">
        <f t="shared" ref="AJ33:BO33" si="13">SUM(AJ34,AJ35,AJ36,AJ40)</f>
        <v>0</v>
      </c>
      <c r="AK33" s="77">
        <f t="shared" si="13"/>
        <v>0</v>
      </c>
      <c r="AL33" s="77">
        <f t="shared" si="13"/>
        <v>24105</v>
      </c>
      <c r="AM33" s="77">
        <f t="shared" si="13"/>
        <v>51381</v>
      </c>
      <c r="AN33" s="77">
        <f t="shared" si="13"/>
        <v>257</v>
      </c>
      <c r="AO33" s="76">
        <f t="shared" si="13"/>
        <v>3.3841753599999995</v>
      </c>
      <c r="AP33" s="76">
        <f t="shared" si="13"/>
        <v>484.16245910000004</v>
      </c>
      <c r="AQ33" s="77">
        <f t="shared" si="13"/>
        <v>0</v>
      </c>
      <c r="AR33" s="77">
        <f t="shared" si="13"/>
        <v>0</v>
      </c>
      <c r="AS33" s="77">
        <f t="shared" si="13"/>
        <v>0</v>
      </c>
      <c r="AT33" s="77">
        <f t="shared" si="13"/>
        <v>0</v>
      </c>
      <c r="AU33" s="77">
        <f t="shared" si="13"/>
        <v>32123</v>
      </c>
      <c r="AV33" s="77">
        <f t="shared" si="13"/>
        <v>51306</v>
      </c>
      <c r="AW33" s="77">
        <f t="shared" si="13"/>
        <v>7</v>
      </c>
      <c r="AX33" s="76">
        <f t="shared" si="13"/>
        <v>3.5202406699999997</v>
      </c>
      <c r="AY33" s="76">
        <f t="shared" si="13"/>
        <v>448.98542880000002</v>
      </c>
      <c r="AZ33" s="77">
        <f t="shared" si="13"/>
        <v>0</v>
      </c>
      <c r="BA33" s="77">
        <f t="shared" si="13"/>
        <v>0</v>
      </c>
      <c r="BB33" s="77">
        <f t="shared" si="13"/>
        <v>0</v>
      </c>
      <c r="BC33" s="77">
        <f t="shared" si="13"/>
        <v>0</v>
      </c>
      <c r="BD33" s="77">
        <f t="shared" si="13"/>
        <v>27658</v>
      </c>
      <c r="BE33" s="77">
        <f t="shared" si="13"/>
        <v>51224</v>
      </c>
      <c r="BF33" s="77">
        <f t="shared" si="13"/>
        <v>7</v>
      </c>
      <c r="BG33" s="76">
        <f t="shared" si="13"/>
        <v>94.090849859999977</v>
      </c>
      <c r="BH33" s="76">
        <f t="shared" si="13"/>
        <v>1919.5751252</v>
      </c>
      <c r="BI33" s="77">
        <f t="shared" si="13"/>
        <v>0</v>
      </c>
      <c r="BJ33" s="77">
        <f t="shared" si="13"/>
        <v>0</v>
      </c>
      <c r="BK33" s="77">
        <f t="shared" si="13"/>
        <v>0</v>
      </c>
      <c r="BL33" s="77">
        <f t="shared" si="13"/>
        <v>0</v>
      </c>
      <c r="BM33" s="77">
        <f t="shared" si="13"/>
        <v>121642</v>
      </c>
      <c r="BN33" s="77">
        <f t="shared" si="13"/>
        <v>302361</v>
      </c>
      <c r="BO33" s="77">
        <f t="shared" si="13"/>
        <v>788</v>
      </c>
    </row>
    <row r="34" spans="1:67" x14ac:dyDescent="0.25">
      <c r="A34" s="65" t="s">
        <v>275</v>
      </c>
      <c r="B34" s="70" t="s">
        <v>276</v>
      </c>
      <c r="C34" s="67" t="s">
        <v>243</v>
      </c>
      <c r="D34" s="76" t="s">
        <v>306</v>
      </c>
      <c r="E34" s="76" t="s">
        <v>306</v>
      </c>
      <c r="F34" s="76" t="s">
        <v>306</v>
      </c>
      <c r="G34" s="77" t="s">
        <v>306</v>
      </c>
      <c r="H34" s="77" t="s">
        <v>306</v>
      </c>
      <c r="I34" s="77" t="s">
        <v>306</v>
      </c>
      <c r="J34" s="77" t="s">
        <v>306</v>
      </c>
      <c r="K34" s="77" t="s">
        <v>306</v>
      </c>
      <c r="L34" s="77" t="s">
        <v>306</v>
      </c>
      <c r="M34" s="77" t="s">
        <v>306</v>
      </c>
      <c r="N34" s="76" t="s">
        <v>306</v>
      </c>
      <c r="O34" s="76" t="s">
        <v>306</v>
      </c>
      <c r="P34" s="77" t="s">
        <v>306</v>
      </c>
      <c r="Q34" s="77" t="s">
        <v>306</v>
      </c>
      <c r="R34" s="77" t="s">
        <v>306</v>
      </c>
      <c r="S34" s="77" t="s">
        <v>306</v>
      </c>
      <c r="T34" s="77" t="s">
        <v>306</v>
      </c>
      <c r="U34" s="77" t="s">
        <v>306</v>
      </c>
      <c r="V34" s="77" t="s">
        <v>306</v>
      </c>
      <c r="W34" s="76" t="s">
        <v>306</v>
      </c>
      <c r="X34" s="76" t="s">
        <v>306</v>
      </c>
      <c r="Y34" s="77" t="s">
        <v>306</v>
      </c>
      <c r="Z34" s="77" t="s">
        <v>306</v>
      </c>
      <c r="AA34" s="77" t="s">
        <v>306</v>
      </c>
      <c r="AB34" s="77" t="s">
        <v>306</v>
      </c>
      <c r="AC34" s="77" t="s">
        <v>306</v>
      </c>
      <c r="AD34" s="77" t="s">
        <v>306</v>
      </c>
      <c r="AE34" s="77" t="s">
        <v>306</v>
      </c>
      <c r="AF34" s="76" t="s">
        <v>306</v>
      </c>
      <c r="AG34" s="76" t="s">
        <v>306</v>
      </c>
      <c r="AH34" s="77" t="s">
        <v>306</v>
      </c>
      <c r="AI34" s="77" t="s">
        <v>306</v>
      </c>
      <c r="AJ34" s="77" t="s">
        <v>306</v>
      </c>
      <c r="AK34" s="77" t="s">
        <v>306</v>
      </c>
      <c r="AL34" s="77" t="s">
        <v>306</v>
      </c>
      <c r="AM34" s="77" t="s">
        <v>306</v>
      </c>
      <c r="AN34" s="77" t="s">
        <v>306</v>
      </c>
      <c r="AO34" s="76" t="s">
        <v>306</v>
      </c>
      <c r="AP34" s="76" t="s">
        <v>306</v>
      </c>
      <c r="AQ34" s="77" t="s">
        <v>306</v>
      </c>
      <c r="AR34" s="77" t="s">
        <v>306</v>
      </c>
      <c r="AS34" s="77" t="s">
        <v>306</v>
      </c>
      <c r="AT34" s="77" t="s">
        <v>306</v>
      </c>
      <c r="AU34" s="77" t="s">
        <v>306</v>
      </c>
      <c r="AV34" s="77" t="s">
        <v>306</v>
      </c>
      <c r="AW34" s="77" t="s">
        <v>306</v>
      </c>
      <c r="AX34" s="76" t="s">
        <v>306</v>
      </c>
      <c r="AY34" s="76" t="s">
        <v>306</v>
      </c>
      <c r="AZ34" s="77" t="s">
        <v>306</v>
      </c>
      <c r="BA34" s="77" t="s">
        <v>306</v>
      </c>
      <c r="BB34" s="77" t="s">
        <v>306</v>
      </c>
      <c r="BC34" s="77" t="s">
        <v>306</v>
      </c>
      <c r="BD34" s="77" t="s">
        <v>306</v>
      </c>
      <c r="BE34" s="77" t="s">
        <v>306</v>
      </c>
      <c r="BF34" s="77" t="s">
        <v>306</v>
      </c>
      <c r="BG34" s="76" t="s">
        <v>306</v>
      </c>
      <c r="BH34" s="76" t="s">
        <v>306</v>
      </c>
      <c r="BI34" s="77" t="s">
        <v>306</v>
      </c>
      <c r="BJ34" s="77" t="s">
        <v>306</v>
      </c>
      <c r="BK34" s="77" t="s">
        <v>306</v>
      </c>
      <c r="BL34" s="77" t="s">
        <v>306</v>
      </c>
      <c r="BM34" s="77" t="s">
        <v>306</v>
      </c>
      <c r="BN34" s="77" t="s">
        <v>306</v>
      </c>
      <c r="BO34" s="77" t="s">
        <v>306</v>
      </c>
    </row>
    <row r="35" spans="1:67" x14ac:dyDescent="0.25">
      <c r="A35" s="65" t="s">
        <v>277</v>
      </c>
      <c r="B35" s="70" t="s">
        <v>278</v>
      </c>
      <c r="C35" s="67" t="s">
        <v>243</v>
      </c>
      <c r="D35" s="76" t="s">
        <v>306</v>
      </c>
      <c r="E35" s="76" t="s">
        <v>306</v>
      </c>
      <c r="F35" s="76" t="s">
        <v>306</v>
      </c>
      <c r="G35" s="77" t="s">
        <v>306</v>
      </c>
      <c r="H35" s="77" t="s">
        <v>306</v>
      </c>
      <c r="I35" s="77" t="s">
        <v>306</v>
      </c>
      <c r="J35" s="77" t="s">
        <v>306</v>
      </c>
      <c r="K35" s="77" t="s">
        <v>306</v>
      </c>
      <c r="L35" s="77" t="s">
        <v>306</v>
      </c>
      <c r="M35" s="77" t="s">
        <v>306</v>
      </c>
      <c r="N35" s="76" t="s">
        <v>306</v>
      </c>
      <c r="O35" s="76" t="s">
        <v>306</v>
      </c>
      <c r="P35" s="77" t="s">
        <v>306</v>
      </c>
      <c r="Q35" s="77" t="s">
        <v>306</v>
      </c>
      <c r="R35" s="77" t="s">
        <v>306</v>
      </c>
      <c r="S35" s="77" t="s">
        <v>306</v>
      </c>
      <c r="T35" s="77" t="s">
        <v>306</v>
      </c>
      <c r="U35" s="77" t="s">
        <v>306</v>
      </c>
      <c r="V35" s="77" t="s">
        <v>306</v>
      </c>
      <c r="W35" s="76" t="s">
        <v>306</v>
      </c>
      <c r="X35" s="76" t="s">
        <v>306</v>
      </c>
      <c r="Y35" s="77" t="s">
        <v>306</v>
      </c>
      <c r="Z35" s="77" t="s">
        <v>306</v>
      </c>
      <c r="AA35" s="77" t="s">
        <v>306</v>
      </c>
      <c r="AB35" s="77" t="s">
        <v>306</v>
      </c>
      <c r="AC35" s="77" t="s">
        <v>306</v>
      </c>
      <c r="AD35" s="77" t="s">
        <v>306</v>
      </c>
      <c r="AE35" s="77" t="s">
        <v>306</v>
      </c>
      <c r="AF35" s="76" t="s">
        <v>306</v>
      </c>
      <c r="AG35" s="76" t="s">
        <v>306</v>
      </c>
      <c r="AH35" s="77" t="s">
        <v>306</v>
      </c>
      <c r="AI35" s="77" t="s">
        <v>306</v>
      </c>
      <c r="AJ35" s="77" t="s">
        <v>306</v>
      </c>
      <c r="AK35" s="77" t="s">
        <v>306</v>
      </c>
      <c r="AL35" s="77" t="s">
        <v>306</v>
      </c>
      <c r="AM35" s="77" t="s">
        <v>306</v>
      </c>
      <c r="AN35" s="77" t="s">
        <v>306</v>
      </c>
      <c r="AO35" s="76" t="s">
        <v>306</v>
      </c>
      <c r="AP35" s="76" t="s">
        <v>306</v>
      </c>
      <c r="AQ35" s="77" t="s">
        <v>306</v>
      </c>
      <c r="AR35" s="77" t="s">
        <v>306</v>
      </c>
      <c r="AS35" s="77" t="s">
        <v>306</v>
      </c>
      <c r="AT35" s="77" t="s">
        <v>306</v>
      </c>
      <c r="AU35" s="77" t="s">
        <v>306</v>
      </c>
      <c r="AV35" s="77" t="s">
        <v>306</v>
      </c>
      <c r="AW35" s="77" t="s">
        <v>306</v>
      </c>
      <c r="AX35" s="76" t="s">
        <v>306</v>
      </c>
      <c r="AY35" s="76" t="s">
        <v>306</v>
      </c>
      <c r="AZ35" s="77" t="s">
        <v>306</v>
      </c>
      <c r="BA35" s="77" t="s">
        <v>306</v>
      </c>
      <c r="BB35" s="77" t="s">
        <v>306</v>
      </c>
      <c r="BC35" s="77" t="s">
        <v>306</v>
      </c>
      <c r="BD35" s="77" t="s">
        <v>306</v>
      </c>
      <c r="BE35" s="77" t="s">
        <v>306</v>
      </c>
      <c r="BF35" s="77" t="s">
        <v>306</v>
      </c>
      <c r="BG35" s="76" t="s">
        <v>306</v>
      </c>
      <c r="BH35" s="76" t="s">
        <v>306</v>
      </c>
      <c r="BI35" s="77" t="s">
        <v>306</v>
      </c>
      <c r="BJ35" s="77" t="s">
        <v>306</v>
      </c>
      <c r="BK35" s="77" t="s">
        <v>306</v>
      </c>
      <c r="BL35" s="77" t="s">
        <v>306</v>
      </c>
      <c r="BM35" s="77" t="s">
        <v>306</v>
      </c>
      <c r="BN35" s="77" t="s">
        <v>306</v>
      </c>
      <c r="BO35" s="77" t="s">
        <v>306</v>
      </c>
    </row>
    <row r="36" spans="1:67" x14ac:dyDescent="0.25">
      <c r="A36" s="65" t="s">
        <v>279</v>
      </c>
      <c r="B36" s="70" t="s">
        <v>280</v>
      </c>
      <c r="C36" s="67" t="s">
        <v>243</v>
      </c>
      <c r="D36" s="76">
        <f t="shared" ref="D36:BF36" si="14">SUM(D37:D39)</f>
        <v>2108.3533039750009</v>
      </c>
      <c r="E36" s="76">
        <f t="shared" si="14"/>
        <v>3.048</v>
      </c>
      <c r="F36" s="76">
        <f t="shared" si="14"/>
        <v>207.80695032999995</v>
      </c>
      <c r="G36" s="77">
        <f t="shared" si="14"/>
        <v>0</v>
      </c>
      <c r="H36" s="77">
        <f t="shared" si="14"/>
        <v>0</v>
      </c>
      <c r="I36" s="77">
        <f t="shared" si="14"/>
        <v>0</v>
      </c>
      <c r="J36" s="77">
        <f t="shared" si="14"/>
        <v>0</v>
      </c>
      <c r="K36" s="77">
        <f t="shared" si="14"/>
        <v>14845</v>
      </c>
      <c r="L36" s="77">
        <f t="shared" si="14"/>
        <v>45720</v>
      </c>
      <c r="M36" s="77">
        <f t="shared" si="14"/>
        <v>3</v>
      </c>
      <c r="N36" s="76">
        <f t="shared" si="14"/>
        <v>1.796384</v>
      </c>
      <c r="O36" s="76">
        <f t="shared" si="14"/>
        <v>143.60784538000001</v>
      </c>
      <c r="P36" s="77">
        <f t="shared" si="14"/>
        <v>0</v>
      </c>
      <c r="Q36" s="77">
        <f t="shared" si="14"/>
        <v>0</v>
      </c>
      <c r="R36" s="77">
        <f t="shared" si="14"/>
        <v>0</v>
      </c>
      <c r="S36" s="77">
        <f t="shared" si="14"/>
        <v>0</v>
      </c>
      <c r="T36" s="77">
        <f t="shared" si="14"/>
        <v>7197</v>
      </c>
      <c r="U36" s="77">
        <f t="shared" si="14"/>
        <v>51332</v>
      </c>
      <c r="V36" s="77">
        <f t="shared" si="14"/>
        <v>3</v>
      </c>
      <c r="W36" s="76">
        <f t="shared" si="14"/>
        <v>1.8727940000000001</v>
      </c>
      <c r="X36" s="76">
        <f t="shared" si="14"/>
        <v>265.92868025000001</v>
      </c>
      <c r="Y36" s="77">
        <f t="shared" si="14"/>
        <v>0</v>
      </c>
      <c r="Z36" s="77">
        <f t="shared" si="14"/>
        <v>0</v>
      </c>
      <c r="AA36" s="77">
        <f t="shared" si="14"/>
        <v>0</v>
      </c>
      <c r="AB36" s="77">
        <f t="shared" si="14"/>
        <v>0</v>
      </c>
      <c r="AC36" s="77">
        <f t="shared" si="14"/>
        <v>15714</v>
      </c>
      <c r="AD36" s="77">
        <f t="shared" si="14"/>
        <v>51398</v>
      </c>
      <c r="AE36" s="77">
        <f t="shared" si="14"/>
        <v>3</v>
      </c>
      <c r="AF36" s="76">
        <f t="shared" si="14"/>
        <v>2.1197560000000002</v>
      </c>
      <c r="AG36" s="76">
        <f t="shared" si="14"/>
        <v>369.08376133999991</v>
      </c>
      <c r="AH36" s="77">
        <f t="shared" si="14"/>
        <v>0</v>
      </c>
      <c r="AI36" s="77">
        <f t="shared" si="14"/>
        <v>0</v>
      </c>
      <c r="AJ36" s="77">
        <f t="shared" si="14"/>
        <v>0</v>
      </c>
      <c r="AK36" s="77">
        <f t="shared" si="14"/>
        <v>0</v>
      </c>
      <c r="AL36" s="77">
        <f t="shared" si="14"/>
        <v>24105</v>
      </c>
      <c r="AM36" s="77">
        <f t="shared" si="14"/>
        <v>51381</v>
      </c>
      <c r="AN36" s="77">
        <f t="shared" si="14"/>
        <v>4</v>
      </c>
      <c r="AO36" s="76">
        <f t="shared" si="14"/>
        <v>2.204564</v>
      </c>
      <c r="AP36" s="76">
        <f t="shared" si="14"/>
        <v>484.16245910000004</v>
      </c>
      <c r="AQ36" s="77">
        <f t="shared" si="14"/>
        <v>0</v>
      </c>
      <c r="AR36" s="77">
        <f t="shared" si="14"/>
        <v>0</v>
      </c>
      <c r="AS36" s="77">
        <f t="shared" si="14"/>
        <v>0</v>
      </c>
      <c r="AT36" s="77">
        <f t="shared" si="14"/>
        <v>0</v>
      </c>
      <c r="AU36" s="77">
        <f t="shared" si="14"/>
        <v>32123</v>
      </c>
      <c r="AV36" s="77">
        <f t="shared" si="14"/>
        <v>51306</v>
      </c>
      <c r="AW36" s="77">
        <f t="shared" si="14"/>
        <v>4</v>
      </c>
      <c r="AX36" s="76">
        <f t="shared" si="14"/>
        <v>2.2931680000000001</v>
      </c>
      <c r="AY36" s="76">
        <f t="shared" si="14"/>
        <v>448.98542880000002</v>
      </c>
      <c r="AZ36" s="77">
        <f t="shared" si="14"/>
        <v>0</v>
      </c>
      <c r="BA36" s="77">
        <f t="shared" si="14"/>
        <v>0</v>
      </c>
      <c r="BB36" s="77">
        <f t="shared" si="14"/>
        <v>0</v>
      </c>
      <c r="BC36" s="77">
        <f t="shared" si="14"/>
        <v>0</v>
      </c>
      <c r="BD36" s="77">
        <f t="shared" si="14"/>
        <v>27658</v>
      </c>
      <c r="BE36" s="77">
        <f t="shared" si="14"/>
        <v>51224</v>
      </c>
      <c r="BF36" s="77">
        <f t="shared" si="14"/>
        <v>4</v>
      </c>
      <c r="BG36" s="76">
        <f t="shared" ref="BG36:BO36" si="15">SUM(BG37:BG39)</f>
        <v>13.334665999999999</v>
      </c>
      <c r="BH36" s="76">
        <f t="shared" si="15"/>
        <v>1919.5751252</v>
      </c>
      <c r="BI36" s="77">
        <f t="shared" si="15"/>
        <v>0</v>
      </c>
      <c r="BJ36" s="77">
        <f t="shared" si="15"/>
        <v>0</v>
      </c>
      <c r="BK36" s="77">
        <f t="shared" si="15"/>
        <v>0</v>
      </c>
      <c r="BL36" s="77">
        <f t="shared" si="15"/>
        <v>0</v>
      </c>
      <c r="BM36" s="77">
        <f t="shared" si="15"/>
        <v>121642</v>
      </c>
      <c r="BN36" s="77">
        <f t="shared" si="15"/>
        <v>302361</v>
      </c>
      <c r="BO36" s="77">
        <f t="shared" si="15"/>
        <v>21</v>
      </c>
    </row>
    <row r="37" spans="1:67" x14ac:dyDescent="0.25">
      <c r="A37" s="65" t="s">
        <v>279</v>
      </c>
      <c r="B37" s="72" t="s">
        <v>281</v>
      </c>
      <c r="C37" s="67" t="s">
        <v>282</v>
      </c>
      <c r="D37" s="76">
        <v>89.720909689999999</v>
      </c>
      <c r="E37" s="76">
        <v>0</v>
      </c>
      <c r="F37" s="76">
        <v>5.1916130000000003</v>
      </c>
      <c r="G37" s="77" t="s">
        <v>306</v>
      </c>
      <c r="H37" s="77" t="s">
        <v>306</v>
      </c>
      <c r="I37" s="77" t="s">
        <v>306</v>
      </c>
      <c r="J37" s="77" t="s">
        <v>306</v>
      </c>
      <c r="K37" s="77">
        <v>0</v>
      </c>
      <c r="L37" s="77">
        <v>50</v>
      </c>
      <c r="M37" s="77">
        <v>0</v>
      </c>
      <c r="N37" s="76">
        <v>0</v>
      </c>
      <c r="O37" s="76">
        <v>19.071655399999997</v>
      </c>
      <c r="P37" s="77" t="s">
        <v>306</v>
      </c>
      <c r="Q37" s="77" t="s">
        <v>306</v>
      </c>
      <c r="R37" s="77" t="s">
        <v>306</v>
      </c>
      <c r="S37" s="77" t="s">
        <v>306</v>
      </c>
      <c r="T37" s="77">
        <v>0</v>
      </c>
      <c r="U37" s="77">
        <v>146</v>
      </c>
      <c r="V37" s="77">
        <v>1</v>
      </c>
      <c r="W37" s="76">
        <v>0</v>
      </c>
      <c r="X37" s="76">
        <v>26.27606106</v>
      </c>
      <c r="Y37" s="77" t="s">
        <v>306</v>
      </c>
      <c r="Z37" s="77" t="s">
        <v>306</v>
      </c>
      <c r="AA37" s="77" t="s">
        <v>306</v>
      </c>
      <c r="AB37" s="77" t="s">
        <v>306</v>
      </c>
      <c r="AC37" s="77">
        <v>0</v>
      </c>
      <c r="AD37" s="77">
        <v>203</v>
      </c>
      <c r="AE37" s="77">
        <v>1</v>
      </c>
      <c r="AF37" s="76">
        <v>0</v>
      </c>
      <c r="AG37" s="76">
        <v>11.362271269999999</v>
      </c>
      <c r="AH37" s="77" t="s">
        <v>306</v>
      </c>
      <c r="AI37" s="77" t="s">
        <v>306</v>
      </c>
      <c r="AJ37" s="77" t="s">
        <v>306</v>
      </c>
      <c r="AK37" s="77" t="s">
        <v>306</v>
      </c>
      <c r="AL37" s="77">
        <v>0</v>
      </c>
      <c r="AM37" s="77">
        <v>142</v>
      </c>
      <c r="AN37" s="77">
        <v>1</v>
      </c>
      <c r="AO37" s="76">
        <v>0</v>
      </c>
      <c r="AP37" s="76">
        <v>9.3990986500000009</v>
      </c>
      <c r="AQ37" s="77" t="s">
        <v>306</v>
      </c>
      <c r="AR37" s="77" t="s">
        <v>306</v>
      </c>
      <c r="AS37" s="77" t="s">
        <v>306</v>
      </c>
      <c r="AT37" s="77" t="s">
        <v>306</v>
      </c>
      <c r="AU37" s="77">
        <v>0</v>
      </c>
      <c r="AV37" s="77">
        <v>141</v>
      </c>
      <c r="AW37" s="77">
        <v>1</v>
      </c>
      <c r="AX37" s="76">
        <v>0</v>
      </c>
      <c r="AY37" s="76">
        <v>9.6535706099999992</v>
      </c>
      <c r="AZ37" s="77" t="s">
        <v>306</v>
      </c>
      <c r="BA37" s="77" t="s">
        <v>306</v>
      </c>
      <c r="BB37" s="77" t="s">
        <v>306</v>
      </c>
      <c r="BC37" s="77" t="s">
        <v>306</v>
      </c>
      <c r="BD37" s="77">
        <v>0</v>
      </c>
      <c r="BE37" s="77">
        <v>141</v>
      </c>
      <c r="BF37" s="77">
        <v>1</v>
      </c>
      <c r="BG37" s="76">
        <f t="shared" ref="BG37:BG39" si="16">SUM(E37,N37,W37,AF37,AO37,AX37)</f>
        <v>0</v>
      </c>
      <c r="BH37" s="76">
        <f t="shared" ref="BH37:BH39" si="17">SUM(F37,O37,X37,AG37,AP37,AY37)</f>
        <v>80.95426999</v>
      </c>
      <c r="BI37" s="77">
        <f t="shared" ref="BI37:BI39" si="18">SUM(G37,P37,Y37,AH37,AQ37,AZ37)</f>
        <v>0</v>
      </c>
      <c r="BJ37" s="77">
        <f t="shared" ref="BJ37:BJ39" si="19">SUM(H37,Q37,Z37,AI37,AR37,BA37)</f>
        <v>0</v>
      </c>
      <c r="BK37" s="77">
        <f t="shared" ref="BK37:BK39" si="20">SUM(I37,R37,AA37,AJ37,AS37,BB37)</f>
        <v>0</v>
      </c>
      <c r="BL37" s="77">
        <f t="shared" ref="BL37:BL39" si="21">SUM(J37,S37,AB37,AK37,AT37,BC37)</f>
        <v>0</v>
      </c>
      <c r="BM37" s="77">
        <f t="shared" ref="BM37:BM39" si="22">SUM(K37,T37,AC37,AL37,AU37,BD37)</f>
        <v>0</v>
      </c>
      <c r="BN37" s="77">
        <f t="shared" ref="BN37:BN39" si="23">SUM(L37,U37,AD37,AM37,AV37,BE37)</f>
        <v>823</v>
      </c>
      <c r="BO37" s="77">
        <f t="shared" ref="BO37:BO39" si="24">SUM(M37,V37,AE37,AN37,AW37,BF37)</f>
        <v>5</v>
      </c>
    </row>
    <row r="38" spans="1:67" x14ac:dyDescent="0.25">
      <c r="A38" s="65" t="s">
        <v>279</v>
      </c>
      <c r="B38" s="72" t="s">
        <v>283</v>
      </c>
      <c r="C38" s="67" t="s">
        <v>284</v>
      </c>
      <c r="D38" s="76">
        <v>96.142689419999996</v>
      </c>
      <c r="E38" s="76">
        <v>0</v>
      </c>
      <c r="F38" s="76">
        <v>4.3771111200000004</v>
      </c>
      <c r="G38" s="77" t="s">
        <v>306</v>
      </c>
      <c r="H38" s="77" t="s">
        <v>306</v>
      </c>
      <c r="I38" s="77" t="s">
        <v>306</v>
      </c>
      <c r="J38" s="77" t="s">
        <v>306</v>
      </c>
      <c r="K38" s="77">
        <v>0</v>
      </c>
      <c r="L38" s="77">
        <v>4</v>
      </c>
      <c r="M38" s="77">
        <v>0</v>
      </c>
      <c r="N38" s="76">
        <v>0</v>
      </c>
      <c r="O38" s="76">
        <v>17.33306705</v>
      </c>
      <c r="P38" s="77" t="s">
        <v>306</v>
      </c>
      <c r="Q38" s="77" t="s">
        <v>306</v>
      </c>
      <c r="R38" s="77" t="s">
        <v>306</v>
      </c>
      <c r="S38" s="77" t="s">
        <v>306</v>
      </c>
      <c r="T38" s="77">
        <v>0</v>
      </c>
      <c r="U38" s="77">
        <v>11</v>
      </c>
      <c r="V38" s="77">
        <v>0</v>
      </c>
      <c r="W38" s="76">
        <v>0</v>
      </c>
      <c r="X38" s="76">
        <v>18.884891929999998</v>
      </c>
      <c r="Y38" s="77" t="s">
        <v>306</v>
      </c>
      <c r="Z38" s="77" t="s">
        <v>306</v>
      </c>
      <c r="AA38" s="77" t="s">
        <v>306</v>
      </c>
      <c r="AB38" s="77" t="s">
        <v>306</v>
      </c>
      <c r="AC38" s="77">
        <v>0</v>
      </c>
      <c r="AD38" s="77">
        <v>11</v>
      </c>
      <c r="AE38" s="77">
        <v>0</v>
      </c>
      <c r="AF38" s="76">
        <v>0</v>
      </c>
      <c r="AG38" s="76">
        <v>14.61768663</v>
      </c>
      <c r="AH38" s="77" t="s">
        <v>306</v>
      </c>
      <c r="AI38" s="77" t="s">
        <v>306</v>
      </c>
      <c r="AJ38" s="77" t="s">
        <v>306</v>
      </c>
      <c r="AK38" s="77" t="s">
        <v>306</v>
      </c>
      <c r="AL38" s="77">
        <v>0</v>
      </c>
      <c r="AM38" s="77">
        <v>7</v>
      </c>
      <c r="AN38" s="77">
        <v>0</v>
      </c>
      <c r="AO38" s="76">
        <v>0</v>
      </c>
      <c r="AP38" s="76">
        <v>4.6328166600000005</v>
      </c>
      <c r="AQ38" s="77" t="s">
        <v>306</v>
      </c>
      <c r="AR38" s="77" t="s">
        <v>306</v>
      </c>
      <c r="AS38" s="77" t="s">
        <v>306</v>
      </c>
      <c r="AT38" s="77" t="s">
        <v>306</v>
      </c>
      <c r="AU38" s="77">
        <v>0</v>
      </c>
      <c r="AV38" s="77">
        <v>2</v>
      </c>
      <c r="AW38" s="77">
        <v>0</v>
      </c>
      <c r="AX38" s="76">
        <v>0</v>
      </c>
      <c r="AY38" s="76">
        <v>16.734816030000001</v>
      </c>
      <c r="AZ38" s="77" t="s">
        <v>306</v>
      </c>
      <c r="BA38" s="77" t="s">
        <v>306</v>
      </c>
      <c r="BB38" s="77" t="s">
        <v>306</v>
      </c>
      <c r="BC38" s="77" t="s">
        <v>306</v>
      </c>
      <c r="BD38" s="77">
        <v>0</v>
      </c>
      <c r="BE38" s="77">
        <v>10</v>
      </c>
      <c r="BF38" s="77">
        <v>0</v>
      </c>
      <c r="BG38" s="76">
        <f t="shared" si="16"/>
        <v>0</v>
      </c>
      <c r="BH38" s="76">
        <f t="shared" si="17"/>
        <v>76.580389420000003</v>
      </c>
      <c r="BI38" s="77">
        <f t="shared" si="18"/>
        <v>0</v>
      </c>
      <c r="BJ38" s="77">
        <f t="shared" si="19"/>
        <v>0</v>
      </c>
      <c r="BK38" s="77">
        <f t="shared" si="20"/>
        <v>0</v>
      </c>
      <c r="BL38" s="77">
        <f t="shared" si="21"/>
        <v>0</v>
      </c>
      <c r="BM38" s="77">
        <f t="shared" si="22"/>
        <v>0</v>
      </c>
      <c r="BN38" s="77">
        <f t="shared" si="23"/>
        <v>45</v>
      </c>
      <c r="BO38" s="77">
        <f t="shared" si="24"/>
        <v>0</v>
      </c>
    </row>
    <row r="39" spans="1:67" x14ac:dyDescent="0.25">
      <c r="A39" s="65" t="s">
        <v>279</v>
      </c>
      <c r="B39" s="72" t="s">
        <v>285</v>
      </c>
      <c r="C39" s="67" t="s">
        <v>286</v>
      </c>
      <c r="D39" s="76">
        <v>1922.4897048650007</v>
      </c>
      <c r="E39" s="76">
        <v>3.048</v>
      </c>
      <c r="F39" s="76">
        <v>198.23822620999994</v>
      </c>
      <c r="G39" s="77" t="s">
        <v>306</v>
      </c>
      <c r="H39" s="77" t="s">
        <v>306</v>
      </c>
      <c r="I39" s="77" t="s">
        <v>306</v>
      </c>
      <c r="J39" s="77" t="s">
        <v>306</v>
      </c>
      <c r="K39" s="77">
        <v>14845</v>
      </c>
      <c r="L39" s="77">
        <v>45666</v>
      </c>
      <c r="M39" s="77">
        <v>3</v>
      </c>
      <c r="N39" s="76">
        <v>1.796384</v>
      </c>
      <c r="O39" s="76">
        <v>107.20312293000001</v>
      </c>
      <c r="P39" s="77" t="s">
        <v>306</v>
      </c>
      <c r="Q39" s="77" t="s">
        <v>306</v>
      </c>
      <c r="R39" s="77" t="s">
        <v>306</v>
      </c>
      <c r="S39" s="77" t="s">
        <v>306</v>
      </c>
      <c r="T39" s="77">
        <v>7197</v>
      </c>
      <c r="U39" s="77">
        <v>51175</v>
      </c>
      <c r="V39" s="77">
        <v>2</v>
      </c>
      <c r="W39" s="76">
        <v>1.8727940000000001</v>
      </c>
      <c r="X39" s="76">
        <v>220.76772726000002</v>
      </c>
      <c r="Y39" s="77" t="s">
        <v>306</v>
      </c>
      <c r="Z39" s="77" t="s">
        <v>306</v>
      </c>
      <c r="AA39" s="77" t="s">
        <v>306</v>
      </c>
      <c r="AB39" s="77" t="s">
        <v>306</v>
      </c>
      <c r="AC39" s="77">
        <v>15714</v>
      </c>
      <c r="AD39" s="77">
        <v>51184</v>
      </c>
      <c r="AE39" s="77">
        <v>2</v>
      </c>
      <c r="AF39" s="76">
        <v>2.1197560000000002</v>
      </c>
      <c r="AG39" s="76">
        <v>343.10380343999992</v>
      </c>
      <c r="AH39" s="77" t="s">
        <v>306</v>
      </c>
      <c r="AI39" s="77" t="s">
        <v>306</v>
      </c>
      <c r="AJ39" s="77" t="s">
        <v>306</v>
      </c>
      <c r="AK39" s="77" t="s">
        <v>306</v>
      </c>
      <c r="AL39" s="77">
        <v>24105</v>
      </c>
      <c r="AM39" s="77">
        <v>51232</v>
      </c>
      <c r="AN39" s="77">
        <v>3</v>
      </c>
      <c r="AO39" s="76">
        <v>2.204564</v>
      </c>
      <c r="AP39" s="76">
        <v>470.13054379000005</v>
      </c>
      <c r="AQ39" s="77" t="s">
        <v>306</v>
      </c>
      <c r="AR39" s="77" t="s">
        <v>306</v>
      </c>
      <c r="AS39" s="77" t="s">
        <v>306</v>
      </c>
      <c r="AT39" s="77" t="s">
        <v>306</v>
      </c>
      <c r="AU39" s="77">
        <v>32123</v>
      </c>
      <c r="AV39" s="77">
        <v>51163</v>
      </c>
      <c r="AW39" s="77">
        <v>3</v>
      </c>
      <c r="AX39" s="76">
        <v>2.2931680000000001</v>
      </c>
      <c r="AY39" s="76">
        <v>422.59704216</v>
      </c>
      <c r="AZ39" s="77" t="s">
        <v>306</v>
      </c>
      <c r="BA39" s="77" t="s">
        <v>306</v>
      </c>
      <c r="BB39" s="77" t="s">
        <v>306</v>
      </c>
      <c r="BC39" s="77" t="s">
        <v>306</v>
      </c>
      <c r="BD39" s="77">
        <v>27658</v>
      </c>
      <c r="BE39" s="77">
        <v>51073</v>
      </c>
      <c r="BF39" s="77">
        <v>3</v>
      </c>
      <c r="BG39" s="76">
        <f t="shared" si="16"/>
        <v>13.334665999999999</v>
      </c>
      <c r="BH39" s="76">
        <f t="shared" si="17"/>
        <v>1762.0404657899999</v>
      </c>
      <c r="BI39" s="77">
        <f t="shared" si="18"/>
        <v>0</v>
      </c>
      <c r="BJ39" s="77">
        <f t="shared" si="19"/>
        <v>0</v>
      </c>
      <c r="BK39" s="77">
        <f t="shared" si="20"/>
        <v>0</v>
      </c>
      <c r="BL39" s="77">
        <f t="shared" si="21"/>
        <v>0</v>
      </c>
      <c r="BM39" s="77">
        <f t="shared" si="22"/>
        <v>121642</v>
      </c>
      <c r="BN39" s="77">
        <f t="shared" si="23"/>
        <v>301493</v>
      </c>
      <c r="BO39" s="77">
        <f t="shared" si="24"/>
        <v>16</v>
      </c>
    </row>
    <row r="40" spans="1:67" x14ac:dyDescent="0.25">
      <c r="A40" s="65" t="s">
        <v>287</v>
      </c>
      <c r="B40" s="70" t="s">
        <v>288</v>
      </c>
      <c r="C40" s="67" t="s">
        <v>243</v>
      </c>
      <c r="D40" s="76">
        <f t="shared" ref="D40:BF40" si="25">SUM(D41,D42)</f>
        <v>80.756183859999979</v>
      </c>
      <c r="E40" s="76">
        <f t="shared" si="25"/>
        <v>0</v>
      </c>
      <c r="F40" s="76">
        <f t="shared" si="25"/>
        <v>0</v>
      </c>
      <c r="G40" s="77">
        <f t="shared" si="25"/>
        <v>0</v>
      </c>
      <c r="H40" s="77">
        <f t="shared" si="25"/>
        <v>0</v>
      </c>
      <c r="I40" s="77">
        <f t="shared" si="25"/>
        <v>0</v>
      </c>
      <c r="J40" s="77">
        <f t="shared" si="25"/>
        <v>0</v>
      </c>
      <c r="K40" s="77">
        <f t="shared" si="25"/>
        <v>0</v>
      </c>
      <c r="L40" s="77">
        <f t="shared" si="25"/>
        <v>0</v>
      </c>
      <c r="M40" s="77">
        <f t="shared" si="25"/>
        <v>0</v>
      </c>
      <c r="N40" s="76">
        <f t="shared" si="25"/>
        <v>65.434720819999995</v>
      </c>
      <c r="O40" s="76">
        <f t="shared" si="25"/>
        <v>0</v>
      </c>
      <c r="P40" s="77">
        <f t="shared" si="25"/>
        <v>0</v>
      </c>
      <c r="Q40" s="77">
        <f t="shared" si="25"/>
        <v>0</v>
      </c>
      <c r="R40" s="77">
        <f t="shared" si="25"/>
        <v>0</v>
      </c>
      <c r="S40" s="77">
        <f t="shared" si="25"/>
        <v>0</v>
      </c>
      <c r="T40" s="77">
        <f t="shared" si="25"/>
        <v>0</v>
      </c>
      <c r="U40" s="77">
        <f t="shared" si="25"/>
        <v>0</v>
      </c>
      <c r="V40" s="77">
        <f t="shared" si="25"/>
        <v>255</v>
      </c>
      <c r="W40" s="76">
        <f t="shared" si="25"/>
        <v>6.3311114000000002</v>
      </c>
      <c r="X40" s="76">
        <f t="shared" si="25"/>
        <v>0</v>
      </c>
      <c r="Y40" s="77">
        <f t="shared" si="25"/>
        <v>0</v>
      </c>
      <c r="Z40" s="77">
        <f t="shared" si="25"/>
        <v>0</v>
      </c>
      <c r="AA40" s="77">
        <f t="shared" si="25"/>
        <v>0</v>
      </c>
      <c r="AB40" s="77">
        <f t="shared" si="25"/>
        <v>0</v>
      </c>
      <c r="AC40" s="77">
        <f t="shared" si="25"/>
        <v>0</v>
      </c>
      <c r="AD40" s="77">
        <f t="shared" si="25"/>
        <v>0</v>
      </c>
      <c r="AE40" s="77">
        <f t="shared" si="25"/>
        <v>253</v>
      </c>
      <c r="AF40" s="76">
        <f t="shared" si="25"/>
        <v>6.5836676099999991</v>
      </c>
      <c r="AG40" s="76">
        <f t="shared" si="25"/>
        <v>0</v>
      </c>
      <c r="AH40" s="77">
        <f t="shared" si="25"/>
        <v>0</v>
      </c>
      <c r="AI40" s="77">
        <f t="shared" si="25"/>
        <v>0</v>
      </c>
      <c r="AJ40" s="77">
        <f t="shared" si="25"/>
        <v>0</v>
      </c>
      <c r="AK40" s="77">
        <f t="shared" si="25"/>
        <v>0</v>
      </c>
      <c r="AL40" s="77">
        <f t="shared" si="25"/>
        <v>0</v>
      </c>
      <c r="AM40" s="77">
        <f t="shared" si="25"/>
        <v>0</v>
      </c>
      <c r="AN40" s="77">
        <f t="shared" si="25"/>
        <v>253</v>
      </c>
      <c r="AO40" s="76">
        <f t="shared" si="25"/>
        <v>1.1796113599999998</v>
      </c>
      <c r="AP40" s="76">
        <f t="shared" si="25"/>
        <v>0</v>
      </c>
      <c r="AQ40" s="77">
        <f t="shared" si="25"/>
        <v>0</v>
      </c>
      <c r="AR40" s="77">
        <f t="shared" si="25"/>
        <v>0</v>
      </c>
      <c r="AS40" s="77">
        <f t="shared" si="25"/>
        <v>0</v>
      </c>
      <c r="AT40" s="77">
        <f t="shared" si="25"/>
        <v>0</v>
      </c>
      <c r="AU40" s="77">
        <f t="shared" si="25"/>
        <v>0</v>
      </c>
      <c r="AV40" s="77">
        <f t="shared" si="25"/>
        <v>0</v>
      </c>
      <c r="AW40" s="77">
        <f t="shared" si="25"/>
        <v>3</v>
      </c>
      <c r="AX40" s="76">
        <f t="shared" si="25"/>
        <v>1.2270726699999999</v>
      </c>
      <c r="AY40" s="76">
        <f t="shared" si="25"/>
        <v>0</v>
      </c>
      <c r="AZ40" s="77">
        <f t="shared" si="25"/>
        <v>0</v>
      </c>
      <c r="BA40" s="77">
        <f t="shared" si="25"/>
        <v>0</v>
      </c>
      <c r="BB40" s="77">
        <f t="shared" si="25"/>
        <v>0</v>
      </c>
      <c r="BC40" s="77">
        <f t="shared" si="25"/>
        <v>0</v>
      </c>
      <c r="BD40" s="77">
        <f t="shared" si="25"/>
        <v>0</v>
      </c>
      <c r="BE40" s="77">
        <f t="shared" si="25"/>
        <v>0</v>
      </c>
      <c r="BF40" s="77">
        <f t="shared" si="25"/>
        <v>3</v>
      </c>
      <c r="BG40" s="76">
        <f t="shared" ref="BG40:BO40" si="26">SUM(BG41,BG42)</f>
        <v>80.756183859999979</v>
      </c>
      <c r="BH40" s="76">
        <f t="shared" si="26"/>
        <v>0</v>
      </c>
      <c r="BI40" s="77">
        <f t="shared" si="26"/>
        <v>0</v>
      </c>
      <c r="BJ40" s="77">
        <f t="shared" si="26"/>
        <v>0</v>
      </c>
      <c r="BK40" s="77">
        <f t="shared" si="26"/>
        <v>0</v>
      </c>
      <c r="BL40" s="77">
        <f t="shared" si="26"/>
        <v>0</v>
      </c>
      <c r="BM40" s="77">
        <f t="shared" si="26"/>
        <v>0</v>
      </c>
      <c r="BN40" s="77">
        <f t="shared" si="26"/>
        <v>0</v>
      </c>
      <c r="BO40" s="77">
        <f t="shared" si="26"/>
        <v>767</v>
      </c>
    </row>
    <row r="41" spans="1:67" ht="31.5" x14ac:dyDescent="0.25">
      <c r="A41" s="65" t="s">
        <v>289</v>
      </c>
      <c r="B41" s="71" t="s">
        <v>290</v>
      </c>
      <c r="C41" s="67" t="s">
        <v>243</v>
      </c>
      <c r="D41" s="76" t="s">
        <v>306</v>
      </c>
      <c r="E41" s="76" t="s">
        <v>306</v>
      </c>
      <c r="F41" s="76" t="s">
        <v>306</v>
      </c>
      <c r="G41" s="77" t="s">
        <v>306</v>
      </c>
      <c r="H41" s="77" t="s">
        <v>306</v>
      </c>
      <c r="I41" s="77" t="s">
        <v>306</v>
      </c>
      <c r="J41" s="77" t="s">
        <v>306</v>
      </c>
      <c r="K41" s="77" t="s">
        <v>306</v>
      </c>
      <c r="L41" s="77" t="s">
        <v>306</v>
      </c>
      <c r="M41" s="77" t="s">
        <v>306</v>
      </c>
      <c r="N41" s="76" t="s">
        <v>306</v>
      </c>
      <c r="O41" s="76" t="s">
        <v>306</v>
      </c>
      <c r="P41" s="77" t="s">
        <v>306</v>
      </c>
      <c r="Q41" s="77" t="s">
        <v>306</v>
      </c>
      <c r="R41" s="77" t="s">
        <v>306</v>
      </c>
      <c r="S41" s="77" t="s">
        <v>306</v>
      </c>
      <c r="T41" s="77" t="s">
        <v>306</v>
      </c>
      <c r="U41" s="77" t="s">
        <v>306</v>
      </c>
      <c r="V41" s="77" t="s">
        <v>306</v>
      </c>
      <c r="W41" s="76" t="s">
        <v>306</v>
      </c>
      <c r="X41" s="76" t="s">
        <v>306</v>
      </c>
      <c r="Y41" s="77" t="s">
        <v>306</v>
      </c>
      <c r="Z41" s="77" t="s">
        <v>306</v>
      </c>
      <c r="AA41" s="77" t="s">
        <v>306</v>
      </c>
      <c r="AB41" s="77" t="s">
        <v>306</v>
      </c>
      <c r="AC41" s="77" t="s">
        <v>306</v>
      </c>
      <c r="AD41" s="77" t="s">
        <v>306</v>
      </c>
      <c r="AE41" s="77" t="s">
        <v>306</v>
      </c>
      <c r="AF41" s="76" t="s">
        <v>306</v>
      </c>
      <c r="AG41" s="76" t="s">
        <v>306</v>
      </c>
      <c r="AH41" s="77" t="s">
        <v>306</v>
      </c>
      <c r="AI41" s="77" t="s">
        <v>306</v>
      </c>
      <c r="AJ41" s="77" t="s">
        <v>306</v>
      </c>
      <c r="AK41" s="77" t="s">
        <v>306</v>
      </c>
      <c r="AL41" s="77" t="s">
        <v>306</v>
      </c>
      <c r="AM41" s="77" t="s">
        <v>306</v>
      </c>
      <c r="AN41" s="77" t="s">
        <v>306</v>
      </c>
      <c r="AO41" s="76" t="s">
        <v>306</v>
      </c>
      <c r="AP41" s="76" t="s">
        <v>306</v>
      </c>
      <c r="AQ41" s="77" t="s">
        <v>306</v>
      </c>
      <c r="AR41" s="77" t="s">
        <v>306</v>
      </c>
      <c r="AS41" s="77" t="s">
        <v>306</v>
      </c>
      <c r="AT41" s="77" t="s">
        <v>306</v>
      </c>
      <c r="AU41" s="77" t="s">
        <v>306</v>
      </c>
      <c r="AV41" s="77" t="s">
        <v>306</v>
      </c>
      <c r="AW41" s="77" t="s">
        <v>306</v>
      </c>
      <c r="AX41" s="76" t="s">
        <v>306</v>
      </c>
      <c r="AY41" s="76" t="s">
        <v>306</v>
      </c>
      <c r="AZ41" s="77" t="s">
        <v>306</v>
      </c>
      <c r="BA41" s="77" t="s">
        <v>306</v>
      </c>
      <c r="BB41" s="77" t="s">
        <v>306</v>
      </c>
      <c r="BC41" s="77" t="s">
        <v>306</v>
      </c>
      <c r="BD41" s="77" t="s">
        <v>306</v>
      </c>
      <c r="BE41" s="77" t="s">
        <v>306</v>
      </c>
      <c r="BF41" s="77" t="s">
        <v>306</v>
      </c>
      <c r="BG41" s="76" t="s">
        <v>306</v>
      </c>
      <c r="BH41" s="76" t="s">
        <v>306</v>
      </c>
      <c r="BI41" s="77" t="s">
        <v>306</v>
      </c>
      <c r="BJ41" s="77" t="s">
        <v>306</v>
      </c>
      <c r="BK41" s="77" t="s">
        <v>306</v>
      </c>
      <c r="BL41" s="77" t="s">
        <v>306</v>
      </c>
      <c r="BM41" s="77" t="s">
        <v>306</v>
      </c>
      <c r="BN41" s="77" t="s">
        <v>306</v>
      </c>
      <c r="BO41" s="77" t="s">
        <v>306</v>
      </c>
    </row>
    <row r="42" spans="1:67" x14ac:dyDescent="0.25">
      <c r="A42" s="65" t="s">
        <v>291</v>
      </c>
      <c r="B42" s="71" t="s">
        <v>292</v>
      </c>
      <c r="C42" s="67" t="s">
        <v>243</v>
      </c>
      <c r="D42" s="76">
        <f t="shared" ref="D42:BF42" si="27">D43</f>
        <v>80.756183859999979</v>
      </c>
      <c r="E42" s="76">
        <f t="shared" si="27"/>
        <v>0</v>
      </c>
      <c r="F42" s="76">
        <f t="shared" si="27"/>
        <v>0</v>
      </c>
      <c r="G42" s="77" t="str">
        <f t="shared" si="27"/>
        <v>нд</v>
      </c>
      <c r="H42" s="77" t="str">
        <f t="shared" si="27"/>
        <v>нд</v>
      </c>
      <c r="I42" s="77" t="str">
        <f t="shared" si="27"/>
        <v>нд</v>
      </c>
      <c r="J42" s="77" t="str">
        <f t="shared" si="27"/>
        <v>нд</v>
      </c>
      <c r="K42" s="77">
        <f t="shared" si="27"/>
        <v>0</v>
      </c>
      <c r="L42" s="77">
        <f t="shared" si="27"/>
        <v>0</v>
      </c>
      <c r="M42" s="77">
        <f t="shared" si="27"/>
        <v>0</v>
      </c>
      <c r="N42" s="76">
        <f t="shared" si="27"/>
        <v>65.434720819999995</v>
      </c>
      <c r="O42" s="76">
        <f t="shared" si="27"/>
        <v>0</v>
      </c>
      <c r="P42" s="77" t="str">
        <f t="shared" si="27"/>
        <v>нд</v>
      </c>
      <c r="Q42" s="77" t="str">
        <f t="shared" si="27"/>
        <v>нд</v>
      </c>
      <c r="R42" s="77" t="str">
        <f t="shared" si="27"/>
        <v>нд</v>
      </c>
      <c r="S42" s="77" t="str">
        <f t="shared" si="27"/>
        <v>нд</v>
      </c>
      <c r="T42" s="77">
        <f t="shared" si="27"/>
        <v>0</v>
      </c>
      <c r="U42" s="77">
        <f t="shared" si="27"/>
        <v>0</v>
      </c>
      <c r="V42" s="77">
        <f t="shared" si="27"/>
        <v>255</v>
      </c>
      <c r="W42" s="76">
        <f t="shared" si="27"/>
        <v>6.3311114000000002</v>
      </c>
      <c r="X42" s="76">
        <f t="shared" si="27"/>
        <v>0</v>
      </c>
      <c r="Y42" s="77" t="str">
        <f t="shared" si="27"/>
        <v>нд</v>
      </c>
      <c r="Z42" s="77" t="str">
        <f t="shared" si="27"/>
        <v>нд</v>
      </c>
      <c r="AA42" s="77" t="str">
        <f t="shared" si="27"/>
        <v>нд</v>
      </c>
      <c r="AB42" s="77" t="str">
        <f t="shared" si="27"/>
        <v>нд</v>
      </c>
      <c r="AC42" s="77">
        <f t="shared" si="27"/>
        <v>0</v>
      </c>
      <c r="AD42" s="77">
        <f t="shared" si="27"/>
        <v>0</v>
      </c>
      <c r="AE42" s="77">
        <f t="shared" si="27"/>
        <v>253</v>
      </c>
      <c r="AF42" s="76">
        <f t="shared" si="27"/>
        <v>6.5836676099999991</v>
      </c>
      <c r="AG42" s="76">
        <f t="shared" si="27"/>
        <v>0</v>
      </c>
      <c r="AH42" s="77" t="str">
        <f t="shared" si="27"/>
        <v>нд</v>
      </c>
      <c r="AI42" s="77" t="str">
        <f t="shared" si="27"/>
        <v>нд</v>
      </c>
      <c r="AJ42" s="77" t="str">
        <f t="shared" si="27"/>
        <v>нд</v>
      </c>
      <c r="AK42" s="77" t="str">
        <f t="shared" si="27"/>
        <v>нд</v>
      </c>
      <c r="AL42" s="77">
        <f t="shared" si="27"/>
        <v>0</v>
      </c>
      <c r="AM42" s="77">
        <f t="shared" si="27"/>
        <v>0</v>
      </c>
      <c r="AN42" s="77">
        <f t="shared" si="27"/>
        <v>253</v>
      </c>
      <c r="AO42" s="76">
        <f t="shared" si="27"/>
        <v>1.1796113599999998</v>
      </c>
      <c r="AP42" s="76">
        <f t="shared" si="27"/>
        <v>0</v>
      </c>
      <c r="AQ42" s="77" t="str">
        <f t="shared" si="27"/>
        <v>нд</v>
      </c>
      <c r="AR42" s="77" t="str">
        <f t="shared" si="27"/>
        <v>нд</v>
      </c>
      <c r="AS42" s="77" t="str">
        <f t="shared" si="27"/>
        <v>нд</v>
      </c>
      <c r="AT42" s="77" t="str">
        <f t="shared" si="27"/>
        <v>нд</v>
      </c>
      <c r="AU42" s="77">
        <f t="shared" si="27"/>
        <v>0</v>
      </c>
      <c r="AV42" s="77">
        <f t="shared" si="27"/>
        <v>0</v>
      </c>
      <c r="AW42" s="77">
        <f t="shared" si="27"/>
        <v>3</v>
      </c>
      <c r="AX42" s="76">
        <f t="shared" si="27"/>
        <v>1.2270726699999999</v>
      </c>
      <c r="AY42" s="76">
        <f t="shared" si="27"/>
        <v>0</v>
      </c>
      <c r="AZ42" s="77" t="str">
        <f t="shared" si="27"/>
        <v>нд</v>
      </c>
      <c r="BA42" s="77" t="str">
        <f t="shared" si="27"/>
        <v>нд</v>
      </c>
      <c r="BB42" s="77" t="str">
        <f t="shared" si="27"/>
        <v>нд</v>
      </c>
      <c r="BC42" s="77" t="str">
        <f t="shared" si="27"/>
        <v>нд</v>
      </c>
      <c r="BD42" s="77">
        <f t="shared" si="27"/>
        <v>0</v>
      </c>
      <c r="BE42" s="77">
        <f t="shared" si="27"/>
        <v>0</v>
      </c>
      <c r="BF42" s="77">
        <f t="shared" si="27"/>
        <v>3</v>
      </c>
      <c r="BG42" s="76">
        <f t="shared" ref="BG42:BO42" si="28">BG43</f>
        <v>80.756183859999979</v>
      </c>
      <c r="BH42" s="76">
        <f t="shared" si="28"/>
        <v>0</v>
      </c>
      <c r="BI42" s="77">
        <f t="shared" si="28"/>
        <v>0</v>
      </c>
      <c r="BJ42" s="77">
        <f t="shared" si="28"/>
        <v>0</v>
      </c>
      <c r="BK42" s="77">
        <f t="shared" si="28"/>
        <v>0</v>
      </c>
      <c r="BL42" s="77">
        <f t="shared" si="28"/>
        <v>0</v>
      </c>
      <c r="BM42" s="77">
        <f t="shared" si="28"/>
        <v>0</v>
      </c>
      <c r="BN42" s="77">
        <f t="shared" si="28"/>
        <v>0</v>
      </c>
      <c r="BO42" s="77">
        <f t="shared" si="28"/>
        <v>767</v>
      </c>
    </row>
    <row r="43" spans="1:67" x14ac:dyDescent="0.25">
      <c r="A43" s="65" t="s">
        <v>291</v>
      </c>
      <c r="B43" s="72" t="s">
        <v>293</v>
      </c>
      <c r="C43" s="67" t="s">
        <v>294</v>
      </c>
      <c r="D43" s="76">
        <v>80.756183859999979</v>
      </c>
      <c r="E43" s="76">
        <v>0</v>
      </c>
      <c r="F43" s="76">
        <v>0</v>
      </c>
      <c r="G43" s="77" t="s">
        <v>306</v>
      </c>
      <c r="H43" s="77" t="s">
        <v>306</v>
      </c>
      <c r="I43" s="77" t="s">
        <v>306</v>
      </c>
      <c r="J43" s="77" t="s">
        <v>306</v>
      </c>
      <c r="K43" s="77">
        <v>0</v>
      </c>
      <c r="L43" s="77">
        <v>0</v>
      </c>
      <c r="M43" s="77">
        <v>0</v>
      </c>
      <c r="N43" s="76">
        <v>65.434720819999995</v>
      </c>
      <c r="O43" s="76">
        <v>0</v>
      </c>
      <c r="P43" s="77" t="s">
        <v>306</v>
      </c>
      <c r="Q43" s="77" t="s">
        <v>306</v>
      </c>
      <c r="R43" s="77" t="s">
        <v>306</v>
      </c>
      <c r="S43" s="77" t="s">
        <v>306</v>
      </c>
      <c r="T43" s="77">
        <v>0</v>
      </c>
      <c r="U43" s="77">
        <v>0</v>
      </c>
      <c r="V43" s="77">
        <v>255</v>
      </c>
      <c r="W43" s="76">
        <v>6.3311114000000002</v>
      </c>
      <c r="X43" s="76">
        <v>0</v>
      </c>
      <c r="Y43" s="77" t="s">
        <v>306</v>
      </c>
      <c r="Z43" s="77" t="s">
        <v>306</v>
      </c>
      <c r="AA43" s="77" t="s">
        <v>306</v>
      </c>
      <c r="AB43" s="77" t="s">
        <v>306</v>
      </c>
      <c r="AC43" s="77">
        <v>0</v>
      </c>
      <c r="AD43" s="77">
        <v>0</v>
      </c>
      <c r="AE43" s="77">
        <v>253</v>
      </c>
      <c r="AF43" s="76">
        <v>6.5836676099999991</v>
      </c>
      <c r="AG43" s="76">
        <v>0</v>
      </c>
      <c r="AH43" s="77" t="s">
        <v>306</v>
      </c>
      <c r="AI43" s="77" t="s">
        <v>306</v>
      </c>
      <c r="AJ43" s="77" t="s">
        <v>306</v>
      </c>
      <c r="AK43" s="77" t="s">
        <v>306</v>
      </c>
      <c r="AL43" s="77">
        <v>0</v>
      </c>
      <c r="AM43" s="77">
        <v>0</v>
      </c>
      <c r="AN43" s="77">
        <v>253</v>
      </c>
      <c r="AO43" s="76">
        <v>1.1796113599999998</v>
      </c>
      <c r="AP43" s="76">
        <v>0</v>
      </c>
      <c r="AQ43" s="77" t="s">
        <v>306</v>
      </c>
      <c r="AR43" s="77" t="s">
        <v>306</v>
      </c>
      <c r="AS43" s="77" t="s">
        <v>306</v>
      </c>
      <c r="AT43" s="77" t="s">
        <v>306</v>
      </c>
      <c r="AU43" s="77">
        <v>0</v>
      </c>
      <c r="AV43" s="77">
        <v>0</v>
      </c>
      <c r="AW43" s="77">
        <v>3</v>
      </c>
      <c r="AX43" s="76">
        <v>1.2270726699999999</v>
      </c>
      <c r="AY43" s="76">
        <v>0</v>
      </c>
      <c r="AZ43" s="77" t="s">
        <v>306</v>
      </c>
      <c r="BA43" s="77" t="s">
        <v>306</v>
      </c>
      <c r="BB43" s="77" t="s">
        <v>306</v>
      </c>
      <c r="BC43" s="77" t="s">
        <v>306</v>
      </c>
      <c r="BD43" s="77">
        <v>0</v>
      </c>
      <c r="BE43" s="77">
        <v>0</v>
      </c>
      <c r="BF43" s="77">
        <v>3</v>
      </c>
      <c r="BG43" s="76">
        <f>SUM(E43,N43,W43,AF43,AO43,AX43)</f>
        <v>80.756183859999979</v>
      </c>
      <c r="BH43" s="76">
        <f t="shared" ref="BH43" si="29">SUM(F43,O43,X43,AG43,AP43,AY43)</f>
        <v>0</v>
      </c>
      <c r="BI43" s="77">
        <f t="shared" ref="BI43" si="30">SUM(G43,P43,Y43,AH43,AQ43,AZ43)</f>
        <v>0</v>
      </c>
      <c r="BJ43" s="77">
        <f t="shared" ref="BJ43" si="31">SUM(H43,Q43,Z43,AI43,AR43,BA43)</f>
        <v>0</v>
      </c>
      <c r="BK43" s="77">
        <f t="shared" ref="BK43" si="32">SUM(I43,R43,AA43,AJ43,AS43,BB43)</f>
        <v>0</v>
      </c>
      <c r="BL43" s="77">
        <f t="shared" ref="BL43" si="33">SUM(J43,S43,AB43,AK43,AT43,BC43)</f>
        <v>0</v>
      </c>
      <c r="BM43" s="77">
        <f t="shared" ref="BM43" si="34">SUM(K43,T43,AC43,AL43,AU43,BD43)</f>
        <v>0</v>
      </c>
      <c r="BN43" s="77">
        <f t="shared" ref="BN43" si="35">SUM(L43,U43,AD43,AM43,AV43,BE43)</f>
        <v>0</v>
      </c>
      <c r="BO43" s="77">
        <f t="shared" ref="BO43" si="36">SUM(M43,V43,AE43,AN43,AW43,BF43)</f>
        <v>767</v>
      </c>
    </row>
    <row r="44" spans="1:67" x14ac:dyDescent="0.25">
      <c r="A44" s="65" t="s">
        <v>295</v>
      </c>
      <c r="B44" s="69" t="s">
        <v>296</v>
      </c>
      <c r="C44" s="67" t="s">
        <v>243</v>
      </c>
      <c r="D44" s="76" t="s">
        <v>306</v>
      </c>
      <c r="E44" s="76" t="s">
        <v>306</v>
      </c>
      <c r="F44" s="76" t="s">
        <v>306</v>
      </c>
      <c r="G44" s="77" t="s">
        <v>306</v>
      </c>
      <c r="H44" s="77" t="s">
        <v>306</v>
      </c>
      <c r="I44" s="77" t="s">
        <v>306</v>
      </c>
      <c r="J44" s="77" t="s">
        <v>306</v>
      </c>
      <c r="K44" s="77" t="s">
        <v>306</v>
      </c>
      <c r="L44" s="77" t="s">
        <v>306</v>
      </c>
      <c r="M44" s="77" t="s">
        <v>306</v>
      </c>
      <c r="N44" s="76" t="s">
        <v>306</v>
      </c>
      <c r="O44" s="76" t="s">
        <v>306</v>
      </c>
      <c r="P44" s="77" t="s">
        <v>306</v>
      </c>
      <c r="Q44" s="77" t="s">
        <v>306</v>
      </c>
      <c r="R44" s="77" t="s">
        <v>306</v>
      </c>
      <c r="S44" s="77" t="s">
        <v>306</v>
      </c>
      <c r="T44" s="77" t="s">
        <v>306</v>
      </c>
      <c r="U44" s="77" t="s">
        <v>306</v>
      </c>
      <c r="V44" s="77" t="s">
        <v>306</v>
      </c>
      <c r="W44" s="76" t="s">
        <v>306</v>
      </c>
      <c r="X44" s="76" t="s">
        <v>306</v>
      </c>
      <c r="Y44" s="77" t="s">
        <v>306</v>
      </c>
      <c r="Z44" s="77" t="s">
        <v>306</v>
      </c>
      <c r="AA44" s="77" t="s">
        <v>306</v>
      </c>
      <c r="AB44" s="77" t="s">
        <v>306</v>
      </c>
      <c r="AC44" s="77" t="s">
        <v>306</v>
      </c>
      <c r="AD44" s="77" t="s">
        <v>306</v>
      </c>
      <c r="AE44" s="77" t="s">
        <v>306</v>
      </c>
      <c r="AF44" s="76" t="s">
        <v>306</v>
      </c>
      <c r="AG44" s="76" t="s">
        <v>306</v>
      </c>
      <c r="AH44" s="77" t="s">
        <v>306</v>
      </c>
      <c r="AI44" s="77" t="s">
        <v>306</v>
      </c>
      <c r="AJ44" s="77" t="s">
        <v>306</v>
      </c>
      <c r="AK44" s="77" t="s">
        <v>306</v>
      </c>
      <c r="AL44" s="77" t="s">
        <v>306</v>
      </c>
      <c r="AM44" s="77" t="s">
        <v>306</v>
      </c>
      <c r="AN44" s="77" t="s">
        <v>306</v>
      </c>
      <c r="AO44" s="76" t="s">
        <v>306</v>
      </c>
      <c r="AP44" s="76" t="s">
        <v>306</v>
      </c>
      <c r="AQ44" s="77" t="s">
        <v>306</v>
      </c>
      <c r="AR44" s="77" t="s">
        <v>306</v>
      </c>
      <c r="AS44" s="77" t="s">
        <v>306</v>
      </c>
      <c r="AT44" s="77" t="s">
        <v>306</v>
      </c>
      <c r="AU44" s="77" t="s">
        <v>306</v>
      </c>
      <c r="AV44" s="77" t="s">
        <v>306</v>
      </c>
      <c r="AW44" s="77" t="s">
        <v>306</v>
      </c>
      <c r="AX44" s="76" t="s">
        <v>306</v>
      </c>
      <c r="AY44" s="76" t="s">
        <v>306</v>
      </c>
      <c r="AZ44" s="77" t="s">
        <v>306</v>
      </c>
      <c r="BA44" s="77" t="s">
        <v>306</v>
      </c>
      <c r="BB44" s="77" t="s">
        <v>306</v>
      </c>
      <c r="BC44" s="77" t="s">
        <v>306</v>
      </c>
      <c r="BD44" s="77" t="s">
        <v>306</v>
      </c>
      <c r="BE44" s="77" t="s">
        <v>306</v>
      </c>
      <c r="BF44" s="77" t="s">
        <v>306</v>
      </c>
      <c r="BG44" s="76" t="s">
        <v>306</v>
      </c>
      <c r="BH44" s="76" t="s">
        <v>306</v>
      </c>
      <c r="BI44" s="77" t="s">
        <v>306</v>
      </c>
      <c r="BJ44" s="77" t="s">
        <v>306</v>
      </c>
      <c r="BK44" s="77" t="s">
        <v>306</v>
      </c>
      <c r="BL44" s="77" t="s">
        <v>306</v>
      </c>
      <c r="BM44" s="77" t="s">
        <v>306</v>
      </c>
      <c r="BN44" s="77" t="s">
        <v>306</v>
      </c>
      <c r="BO44" s="77" t="s">
        <v>306</v>
      </c>
    </row>
    <row r="45" spans="1:67" x14ac:dyDescent="0.25">
      <c r="A45" s="65" t="s">
        <v>297</v>
      </c>
      <c r="B45" s="69" t="s">
        <v>298</v>
      </c>
      <c r="C45" s="67" t="s">
        <v>243</v>
      </c>
      <c r="D45" s="76" t="s">
        <v>306</v>
      </c>
      <c r="E45" s="76" t="s">
        <v>306</v>
      </c>
      <c r="F45" s="76" t="s">
        <v>306</v>
      </c>
      <c r="G45" s="77" t="s">
        <v>306</v>
      </c>
      <c r="H45" s="77" t="s">
        <v>306</v>
      </c>
      <c r="I45" s="77" t="s">
        <v>306</v>
      </c>
      <c r="J45" s="77" t="s">
        <v>306</v>
      </c>
      <c r="K45" s="77" t="s">
        <v>306</v>
      </c>
      <c r="L45" s="77" t="s">
        <v>306</v>
      </c>
      <c r="M45" s="77" t="s">
        <v>306</v>
      </c>
      <c r="N45" s="76" t="s">
        <v>306</v>
      </c>
      <c r="O45" s="76" t="s">
        <v>306</v>
      </c>
      <c r="P45" s="77" t="s">
        <v>306</v>
      </c>
      <c r="Q45" s="77" t="s">
        <v>306</v>
      </c>
      <c r="R45" s="77" t="s">
        <v>306</v>
      </c>
      <c r="S45" s="77" t="s">
        <v>306</v>
      </c>
      <c r="T45" s="77" t="s">
        <v>306</v>
      </c>
      <c r="U45" s="77" t="s">
        <v>306</v>
      </c>
      <c r="V45" s="77" t="s">
        <v>306</v>
      </c>
      <c r="W45" s="76" t="s">
        <v>306</v>
      </c>
      <c r="X45" s="76" t="s">
        <v>306</v>
      </c>
      <c r="Y45" s="77" t="s">
        <v>306</v>
      </c>
      <c r="Z45" s="77" t="s">
        <v>306</v>
      </c>
      <c r="AA45" s="77" t="s">
        <v>306</v>
      </c>
      <c r="AB45" s="77" t="s">
        <v>306</v>
      </c>
      <c r="AC45" s="77" t="s">
        <v>306</v>
      </c>
      <c r="AD45" s="77" t="s">
        <v>306</v>
      </c>
      <c r="AE45" s="77" t="s">
        <v>306</v>
      </c>
      <c r="AF45" s="76" t="s">
        <v>306</v>
      </c>
      <c r="AG45" s="76" t="s">
        <v>306</v>
      </c>
      <c r="AH45" s="77" t="s">
        <v>306</v>
      </c>
      <c r="AI45" s="77" t="s">
        <v>306</v>
      </c>
      <c r="AJ45" s="77" t="s">
        <v>306</v>
      </c>
      <c r="AK45" s="77" t="s">
        <v>306</v>
      </c>
      <c r="AL45" s="77" t="s">
        <v>306</v>
      </c>
      <c r="AM45" s="77" t="s">
        <v>306</v>
      </c>
      <c r="AN45" s="77" t="s">
        <v>306</v>
      </c>
      <c r="AO45" s="76" t="s">
        <v>306</v>
      </c>
      <c r="AP45" s="76" t="s">
        <v>306</v>
      </c>
      <c r="AQ45" s="77" t="s">
        <v>306</v>
      </c>
      <c r="AR45" s="77" t="s">
        <v>306</v>
      </c>
      <c r="AS45" s="77" t="s">
        <v>306</v>
      </c>
      <c r="AT45" s="77" t="s">
        <v>306</v>
      </c>
      <c r="AU45" s="77" t="s">
        <v>306</v>
      </c>
      <c r="AV45" s="77" t="s">
        <v>306</v>
      </c>
      <c r="AW45" s="77" t="s">
        <v>306</v>
      </c>
      <c r="AX45" s="76" t="s">
        <v>306</v>
      </c>
      <c r="AY45" s="76" t="s">
        <v>306</v>
      </c>
      <c r="AZ45" s="77" t="s">
        <v>306</v>
      </c>
      <c r="BA45" s="77" t="s">
        <v>306</v>
      </c>
      <c r="BB45" s="77" t="s">
        <v>306</v>
      </c>
      <c r="BC45" s="77" t="s">
        <v>306</v>
      </c>
      <c r="BD45" s="77" t="s">
        <v>306</v>
      </c>
      <c r="BE45" s="77" t="s">
        <v>306</v>
      </c>
      <c r="BF45" s="77" t="s">
        <v>306</v>
      </c>
      <c r="BG45" s="76" t="s">
        <v>306</v>
      </c>
      <c r="BH45" s="76" t="s">
        <v>306</v>
      </c>
      <c r="BI45" s="77" t="s">
        <v>306</v>
      </c>
      <c r="BJ45" s="77" t="s">
        <v>306</v>
      </c>
      <c r="BK45" s="77" t="s">
        <v>306</v>
      </c>
      <c r="BL45" s="77" t="s">
        <v>306</v>
      </c>
      <c r="BM45" s="77" t="s">
        <v>306</v>
      </c>
      <c r="BN45" s="77" t="s">
        <v>306</v>
      </c>
      <c r="BO45" s="77" t="s">
        <v>306</v>
      </c>
    </row>
    <row r="46" spans="1:67" x14ac:dyDescent="0.25">
      <c r="A46" s="65" t="s">
        <v>163</v>
      </c>
      <c r="B46" s="68" t="s">
        <v>299</v>
      </c>
      <c r="C46" s="67" t="s">
        <v>243</v>
      </c>
      <c r="D46" s="76" t="s">
        <v>306</v>
      </c>
      <c r="E46" s="76" t="s">
        <v>306</v>
      </c>
      <c r="F46" s="76" t="s">
        <v>306</v>
      </c>
      <c r="G46" s="77" t="s">
        <v>306</v>
      </c>
      <c r="H46" s="77" t="s">
        <v>306</v>
      </c>
      <c r="I46" s="77" t="s">
        <v>306</v>
      </c>
      <c r="J46" s="77" t="s">
        <v>306</v>
      </c>
      <c r="K46" s="77" t="s">
        <v>306</v>
      </c>
      <c r="L46" s="77" t="s">
        <v>306</v>
      </c>
      <c r="M46" s="77" t="s">
        <v>306</v>
      </c>
      <c r="N46" s="76" t="s">
        <v>306</v>
      </c>
      <c r="O46" s="76" t="s">
        <v>306</v>
      </c>
      <c r="P46" s="77" t="s">
        <v>306</v>
      </c>
      <c r="Q46" s="77" t="s">
        <v>306</v>
      </c>
      <c r="R46" s="77" t="s">
        <v>306</v>
      </c>
      <c r="S46" s="77" t="s">
        <v>306</v>
      </c>
      <c r="T46" s="77" t="s">
        <v>306</v>
      </c>
      <c r="U46" s="77" t="s">
        <v>306</v>
      </c>
      <c r="V46" s="77" t="s">
        <v>306</v>
      </c>
      <c r="W46" s="76" t="s">
        <v>306</v>
      </c>
      <c r="X46" s="76" t="s">
        <v>306</v>
      </c>
      <c r="Y46" s="77" t="s">
        <v>306</v>
      </c>
      <c r="Z46" s="77" t="s">
        <v>306</v>
      </c>
      <c r="AA46" s="77" t="s">
        <v>306</v>
      </c>
      <c r="AB46" s="77" t="s">
        <v>306</v>
      </c>
      <c r="AC46" s="77" t="s">
        <v>306</v>
      </c>
      <c r="AD46" s="77" t="s">
        <v>306</v>
      </c>
      <c r="AE46" s="77" t="s">
        <v>306</v>
      </c>
      <c r="AF46" s="76" t="s">
        <v>306</v>
      </c>
      <c r="AG46" s="76" t="s">
        <v>306</v>
      </c>
      <c r="AH46" s="77" t="s">
        <v>306</v>
      </c>
      <c r="AI46" s="77" t="s">
        <v>306</v>
      </c>
      <c r="AJ46" s="77" t="s">
        <v>306</v>
      </c>
      <c r="AK46" s="77" t="s">
        <v>306</v>
      </c>
      <c r="AL46" s="77" t="s">
        <v>306</v>
      </c>
      <c r="AM46" s="77" t="s">
        <v>306</v>
      </c>
      <c r="AN46" s="77" t="s">
        <v>306</v>
      </c>
      <c r="AO46" s="76" t="s">
        <v>306</v>
      </c>
      <c r="AP46" s="76" t="s">
        <v>306</v>
      </c>
      <c r="AQ46" s="77" t="s">
        <v>306</v>
      </c>
      <c r="AR46" s="77" t="s">
        <v>306</v>
      </c>
      <c r="AS46" s="77" t="s">
        <v>306</v>
      </c>
      <c r="AT46" s="77" t="s">
        <v>306</v>
      </c>
      <c r="AU46" s="77" t="s">
        <v>306</v>
      </c>
      <c r="AV46" s="77" t="s">
        <v>306</v>
      </c>
      <c r="AW46" s="77" t="s">
        <v>306</v>
      </c>
      <c r="AX46" s="76" t="s">
        <v>306</v>
      </c>
      <c r="AY46" s="76" t="s">
        <v>306</v>
      </c>
      <c r="AZ46" s="77" t="s">
        <v>306</v>
      </c>
      <c r="BA46" s="77" t="s">
        <v>306</v>
      </c>
      <c r="BB46" s="77" t="s">
        <v>306</v>
      </c>
      <c r="BC46" s="77" t="s">
        <v>306</v>
      </c>
      <c r="BD46" s="77" t="s">
        <v>306</v>
      </c>
      <c r="BE46" s="77" t="s">
        <v>306</v>
      </c>
      <c r="BF46" s="77" t="s">
        <v>306</v>
      </c>
      <c r="BG46" s="76" t="s">
        <v>306</v>
      </c>
      <c r="BH46" s="76" t="s">
        <v>306</v>
      </c>
      <c r="BI46" s="77" t="s">
        <v>306</v>
      </c>
      <c r="BJ46" s="77" t="s">
        <v>306</v>
      </c>
      <c r="BK46" s="77" t="s">
        <v>306</v>
      </c>
      <c r="BL46" s="77" t="s">
        <v>306</v>
      </c>
      <c r="BM46" s="77" t="s">
        <v>306</v>
      </c>
      <c r="BN46" s="77" t="s">
        <v>306</v>
      </c>
      <c r="BO46" s="77" t="s">
        <v>306</v>
      </c>
    </row>
  </sheetData>
  <mergeCells count="35">
    <mergeCell ref="A5:BF5"/>
    <mergeCell ref="A7:BF7"/>
    <mergeCell ref="A8:BF8"/>
    <mergeCell ref="N11:V11"/>
    <mergeCell ref="D10:D12"/>
    <mergeCell ref="N12:V12"/>
    <mergeCell ref="E12:M12"/>
    <mergeCell ref="E11:M11"/>
    <mergeCell ref="BK1:BO1"/>
    <mergeCell ref="BK2:BO2"/>
    <mergeCell ref="BK3:BO3"/>
    <mergeCell ref="AX11:BF11"/>
    <mergeCell ref="AX12:BF12"/>
    <mergeCell ref="E10:BO10"/>
    <mergeCell ref="A9:BO9"/>
    <mergeCell ref="A10:A14"/>
    <mergeCell ref="B10:B14"/>
    <mergeCell ref="C10:C14"/>
    <mergeCell ref="BG12:BO12"/>
    <mergeCell ref="BH13:BO13"/>
    <mergeCell ref="AY13:BF13"/>
    <mergeCell ref="W11:AE11"/>
    <mergeCell ref="W12:AE12"/>
    <mergeCell ref="A4:BF4"/>
    <mergeCell ref="BG11:BO11"/>
    <mergeCell ref="AO11:AW11"/>
    <mergeCell ref="AO12:AW12"/>
    <mergeCell ref="D13:D14"/>
    <mergeCell ref="F13:M13"/>
    <mergeCell ref="X13:AE13"/>
    <mergeCell ref="AF11:AN11"/>
    <mergeCell ref="O13:V13"/>
    <mergeCell ref="AP13:AW13"/>
    <mergeCell ref="AF12:AN12"/>
    <mergeCell ref="AG13:AN13"/>
  </mergeCells>
  <conditionalFormatting sqref="A16:BO46">
    <cfRule type="containsErrors" dxfId="6" priority="4">
      <formula>ISERROR(A16)</formula>
    </cfRule>
  </conditionalFormatting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19</vt:i4>
      </vt:variant>
    </vt:vector>
  </HeadingPairs>
  <TitlesOfParts>
    <vt:vector size="32" baseType="lpstr">
      <vt:lpstr>1</vt:lpstr>
      <vt:lpstr>2</vt:lpstr>
      <vt:lpstr>3 (2024)</vt:lpstr>
      <vt:lpstr>3 (2025)</vt:lpstr>
      <vt:lpstr>3 (2026)</vt:lpstr>
      <vt:lpstr>3 (2027)</vt:lpstr>
      <vt:lpstr>3 (2028)</vt:lpstr>
      <vt:lpstr>3 (2029)</vt:lpstr>
      <vt:lpstr>4</vt:lpstr>
      <vt:lpstr>5</vt:lpstr>
      <vt:lpstr>6</vt:lpstr>
      <vt:lpstr>7</vt:lpstr>
      <vt:lpstr>8</vt:lpstr>
      <vt:lpstr>'3 (2024)'!Заголовки_для_печати</vt:lpstr>
      <vt:lpstr>'3 (2025)'!Заголовки_для_печати</vt:lpstr>
      <vt:lpstr>'3 (2026)'!Заголовки_для_печати</vt:lpstr>
      <vt:lpstr>'3 (2027)'!Заголовки_для_печати</vt:lpstr>
      <vt:lpstr>'3 (2028)'!Заголовки_для_печати</vt:lpstr>
      <vt:lpstr>'3 (2029)'!Заголовки_для_печати</vt:lpstr>
      <vt:lpstr>'1'!Область_печати</vt:lpstr>
      <vt:lpstr>'2'!Область_печати</vt:lpstr>
      <vt:lpstr>'3 (2024)'!Область_печати</vt:lpstr>
      <vt:lpstr>'3 (2025)'!Область_печати</vt:lpstr>
      <vt:lpstr>'3 (2026)'!Область_печати</vt:lpstr>
      <vt:lpstr>'3 (2027)'!Область_печати</vt:lpstr>
      <vt:lpstr>'3 (2028)'!Область_печати</vt:lpstr>
      <vt:lpstr>'3 (2029)'!Область_печати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Evgenia</cp:lastModifiedBy>
  <cp:lastPrinted>2024-11-15T06:49:24Z</cp:lastPrinted>
  <dcterms:created xsi:type="dcterms:W3CDTF">2009-07-27T10:10:26Z</dcterms:created>
  <dcterms:modified xsi:type="dcterms:W3CDTF">2024-11-21T07:50:35Z</dcterms:modified>
</cp:coreProperties>
</file>